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Z:\GROUP\SOBO - GRANTS MANAGEMENT\Forms, Lists, Templates, Examples\Budget\"/>
    </mc:Choice>
  </mc:AlternateContent>
  <xr:revisionPtr revIDLastSave="0" documentId="13_ncr:1_{8B46BF0A-F07F-487C-830B-DE1129922EEF}" xr6:coauthVersionLast="47" xr6:coauthVersionMax="47" xr10:uidLastSave="{00000000-0000-0000-0000-000000000000}"/>
  <bookViews>
    <workbookView xWindow="-120" yWindow="-120" windowWidth="29040" windowHeight="15720" tabRatio="304" xr2:uid="{00000000-000D-0000-FFFF-FFFF00000000}"/>
  </bookViews>
  <sheets>
    <sheet name="Sheet2" sheetId="1" r:id="rId1"/>
    <sheet name="Budgeting Info" sheetId="2" r:id="rId2"/>
  </sheets>
  <definedNames>
    <definedName name="_xlnm.Print_Area" localSheetId="0">Sheet2!$A$1:$U$64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39" i="1" l="1"/>
  <c r="Q39" i="1"/>
  <c r="N39" i="1"/>
  <c r="K39" i="1"/>
  <c r="H39" i="1"/>
  <c r="F13" i="1"/>
  <c r="I13" i="1" s="1"/>
  <c r="O23" i="1"/>
  <c r="O22" i="1"/>
  <c r="L23" i="1"/>
  <c r="L22" i="1"/>
  <c r="I23" i="1"/>
  <c r="I22" i="1"/>
  <c r="F23" i="1"/>
  <c r="F22" i="1"/>
  <c r="L13" i="1" l="1"/>
  <c r="K13" i="1"/>
  <c r="H13" i="1"/>
  <c r="N13" i="1" l="1"/>
  <c r="O13" i="1"/>
  <c r="R13" i="1" l="1"/>
  <c r="T13" i="1" s="1"/>
  <c r="Q13" i="1"/>
  <c r="U13" i="1" s="1"/>
  <c r="F14" i="1" l="1"/>
  <c r="U46" i="1"/>
  <c r="U45" i="1"/>
  <c r="U44" i="1"/>
  <c r="U43" i="1"/>
  <c r="U38" i="1"/>
  <c r="U37" i="1"/>
  <c r="U36" i="1"/>
  <c r="U35" i="1"/>
  <c r="U39" i="1" l="1"/>
  <c r="I25" i="1" l="1"/>
  <c r="L25" i="1" s="1"/>
  <c r="O25" i="1" s="1"/>
  <c r="R25" i="1" s="1"/>
  <c r="R23" i="1"/>
  <c r="R22" i="1"/>
  <c r="I20" i="1"/>
  <c r="L20" i="1" s="1"/>
  <c r="O20" i="1" s="1"/>
  <c r="R20" i="1" s="1"/>
  <c r="I18" i="1"/>
  <c r="L18" i="1" s="1"/>
  <c r="O18" i="1" s="1"/>
  <c r="R18" i="1" s="1"/>
  <c r="I16" i="1"/>
  <c r="L16" i="1" s="1"/>
  <c r="O16" i="1" s="1"/>
  <c r="R16" i="1" s="1"/>
  <c r="I12" i="1"/>
  <c r="L12" i="1" s="1"/>
  <c r="O12" i="1" s="1"/>
  <c r="R12" i="1" s="1"/>
  <c r="U61" i="1" l="1"/>
  <c r="U55" i="1"/>
  <c r="U54" i="1"/>
  <c r="U51" i="1"/>
  <c r="U50" i="1"/>
  <c r="I14" i="1"/>
  <c r="L14" i="1" s="1"/>
  <c r="O14" i="1" s="1"/>
  <c r="R14" i="1" s="1"/>
  <c r="N22" i="1" l="1"/>
  <c r="H25" i="1"/>
  <c r="H31" i="1" s="1"/>
  <c r="H20" i="1"/>
  <c r="H29" i="1" s="1"/>
  <c r="H18" i="1"/>
  <c r="T52" i="1"/>
  <c r="T56" i="1"/>
  <c r="I31" i="1"/>
  <c r="I30" i="1"/>
  <c r="R30" i="1" s="1"/>
  <c r="I29" i="1"/>
  <c r="I28" i="1"/>
  <c r="L31" i="1"/>
  <c r="L30" i="1"/>
  <c r="L29" i="1"/>
  <c r="L28" i="1"/>
  <c r="H16" i="1"/>
  <c r="H14" i="1"/>
  <c r="K14" i="1"/>
  <c r="H12" i="1"/>
  <c r="N56" i="1"/>
  <c r="N52" i="1"/>
  <c r="N60" i="1" s="1"/>
  <c r="M26" i="1"/>
  <c r="O28" i="1"/>
  <c r="O29" i="1"/>
  <c r="K25" i="1"/>
  <c r="J26" i="1"/>
  <c r="G26" i="1"/>
  <c r="O31" i="1"/>
  <c r="O30" i="1"/>
  <c r="H22" i="1"/>
  <c r="H23" i="1"/>
  <c r="K59" i="1"/>
  <c r="H40" i="1"/>
  <c r="H59" i="1"/>
  <c r="Q56" i="1"/>
  <c r="K56" i="1"/>
  <c r="H56" i="1"/>
  <c r="Q52" i="1"/>
  <c r="K52" i="1"/>
  <c r="H52" i="1"/>
  <c r="U52" i="1" s="1"/>
  <c r="P26" i="1"/>
  <c r="H47" i="1"/>
  <c r="G47" i="1"/>
  <c r="G48" i="1" l="1"/>
  <c r="K60" i="1"/>
  <c r="T60" i="1"/>
  <c r="Q12" i="1"/>
  <c r="N12" i="1"/>
  <c r="Q60" i="1"/>
  <c r="K12" i="1"/>
  <c r="K22" i="1"/>
  <c r="H60" i="1"/>
  <c r="H30" i="1"/>
  <c r="K18" i="1"/>
  <c r="N20" i="1"/>
  <c r="N29" i="1" s="1"/>
  <c r="N18" i="1"/>
  <c r="Q18" i="1"/>
  <c r="R29" i="1"/>
  <c r="K20" i="1"/>
  <c r="K29" i="1" s="1"/>
  <c r="H28" i="1"/>
  <c r="U56" i="1"/>
  <c r="R28" i="1"/>
  <c r="R31" i="1"/>
  <c r="K31" i="1"/>
  <c r="N14" i="1"/>
  <c r="H26" i="1"/>
  <c r="N25" i="1"/>
  <c r="N31" i="1" s="1"/>
  <c r="N47" i="1"/>
  <c r="Q14" i="1"/>
  <c r="T14" i="1"/>
  <c r="N23" i="1"/>
  <c r="N30" i="1" s="1"/>
  <c r="N16" i="1"/>
  <c r="K47" i="1"/>
  <c r="K23" i="1"/>
  <c r="T12" i="1"/>
  <c r="K40" i="1"/>
  <c r="K16" i="1"/>
  <c r="J47" i="1"/>
  <c r="J48" i="1" l="1"/>
  <c r="H32" i="1"/>
  <c r="H33" i="1" s="1"/>
  <c r="U60" i="1"/>
  <c r="N28" i="1"/>
  <c r="N32" i="1" s="1"/>
  <c r="K30" i="1"/>
  <c r="K28" i="1"/>
  <c r="T18" i="1"/>
  <c r="U18" i="1" s="1"/>
  <c r="U14" i="1"/>
  <c r="T20" i="1"/>
  <c r="T29" i="1" s="1"/>
  <c r="Q20" i="1"/>
  <c r="N59" i="1"/>
  <c r="T25" i="1"/>
  <c r="T31" i="1" s="1"/>
  <c r="Q25" i="1"/>
  <c r="Q31" i="1" s="1"/>
  <c r="N40" i="1"/>
  <c r="T23" i="1"/>
  <c r="Q23" i="1"/>
  <c r="Q22" i="1"/>
  <c r="T22" i="1"/>
  <c r="T16" i="1"/>
  <c r="Q16" i="1"/>
  <c r="Q28" i="1" s="1"/>
  <c r="T47" i="1"/>
  <c r="Q47" i="1"/>
  <c r="N26" i="1"/>
  <c r="M47" i="1"/>
  <c r="M48" i="1" s="1"/>
  <c r="U12" i="1"/>
  <c r="K26" i="1"/>
  <c r="S47" i="1"/>
  <c r="P47" i="1"/>
  <c r="U48" i="1" l="1"/>
  <c r="T30" i="1"/>
  <c r="U23" i="1"/>
  <c r="T26" i="1"/>
  <c r="T28" i="1"/>
  <c r="U28" i="1" s="1"/>
  <c r="Q30" i="1"/>
  <c r="U31" i="1"/>
  <c r="S48" i="1"/>
  <c r="H58" i="1"/>
  <c r="Q59" i="1"/>
  <c r="T59" i="1"/>
  <c r="P48" i="1"/>
  <c r="Q29" i="1"/>
  <c r="U29" i="1" s="1"/>
  <c r="U20" i="1"/>
  <c r="N33" i="1"/>
  <c r="N58" i="1" s="1"/>
  <c r="U25" i="1"/>
  <c r="K32" i="1"/>
  <c r="Q26" i="1"/>
  <c r="Q40" i="1"/>
  <c r="U16" i="1"/>
  <c r="U22" i="1"/>
  <c r="U30" i="1" l="1"/>
  <c r="U59" i="1"/>
  <c r="T40" i="1"/>
  <c r="U40" i="1" s="1"/>
  <c r="H62" i="1"/>
  <c r="Q32" i="1"/>
  <c r="Q33" i="1" s="1"/>
  <c r="Q58" i="1" s="1"/>
  <c r="T32" i="1"/>
  <c r="T33" i="1" s="1"/>
  <c r="N62" i="1"/>
  <c r="N63" i="1" s="1"/>
  <c r="N64" i="1" s="1"/>
  <c r="K33" i="1"/>
  <c r="U26" i="1"/>
  <c r="U33" i="1" l="1"/>
  <c r="T58" i="1"/>
  <c r="T62" i="1" s="1"/>
  <c r="T63" i="1" s="1"/>
  <c r="T64" i="1" s="1"/>
  <c r="H63" i="1"/>
  <c r="H64" i="1" s="1"/>
  <c r="U32" i="1"/>
  <c r="Q62" i="1"/>
  <c r="Q63" i="1" s="1"/>
  <c r="Q64" i="1" s="1"/>
  <c r="K58" i="1"/>
  <c r="U58" i="1" l="1"/>
  <c r="K62" i="1"/>
  <c r="U62" i="1" s="1"/>
  <c r="K63" i="1" l="1"/>
  <c r="U63" i="1" s="1"/>
  <c r="K64" i="1" l="1"/>
  <c r="U64" i="1" s="1"/>
</calcChain>
</file>

<file path=xl/sharedStrings.xml><?xml version="1.0" encoding="utf-8"?>
<sst xmlns="http://schemas.openxmlformats.org/spreadsheetml/2006/main" count="129" uniqueCount="63">
  <si>
    <t>PERSONNEL</t>
  </si>
  <si>
    <t>Rate</t>
  </si>
  <si>
    <t>Hrs.</t>
  </si>
  <si>
    <t>Subtotal</t>
  </si>
  <si>
    <t>Senior Personnel</t>
  </si>
  <si>
    <t>LABOR SUBTOTAL:</t>
  </si>
  <si>
    <t>YEAR 1</t>
  </si>
  <si>
    <t>YEAR 2</t>
  </si>
  <si>
    <t>FRINGE BENEFITS (ERE) SUBTOTAL:</t>
  </si>
  <si>
    <t>LABOR + ERE TOTAL</t>
  </si>
  <si>
    <t>TRAVEL</t>
  </si>
  <si>
    <t>Domestic</t>
  </si>
  <si>
    <t>Per Diem:</t>
  </si>
  <si>
    <t>Ground Transportation:</t>
  </si>
  <si>
    <t>TRAVEL TOTAL:</t>
  </si>
  <si>
    <t>OPERATIONS/OTHER DIRECT COSTS</t>
  </si>
  <si>
    <t>SUBTOTAL OPERATIONS/OTHER DIRECT COST:</t>
  </si>
  <si>
    <t>TOTAL PROJECT COSTS</t>
  </si>
  <si>
    <t xml:space="preserve"> </t>
  </si>
  <si>
    <t>CAPITAL EQUIPMENT</t>
  </si>
  <si>
    <t>YEAR 3</t>
  </si>
  <si>
    <t>SUBTOTAL CAPITAL EQUIPMENT:</t>
  </si>
  <si>
    <t>Non-Capital Computing Equipment</t>
  </si>
  <si>
    <t>Publication Costs</t>
  </si>
  <si>
    <t>Conference Registration Fees</t>
  </si>
  <si>
    <t xml:space="preserve">Lodging: </t>
  </si>
  <si>
    <t>SUBAWARDS</t>
  </si>
  <si>
    <t>SUBTOTAL SUBAWARDS:</t>
  </si>
  <si>
    <t>Employee Full-Benefit</t>
  </si>
  <si>
    <t>Graduate Assistants</t>
  </si>
  <si>
    <t>Undergraduate Student Employees</t>
  </si>
  <si>
    <t>MTDC</t>
  </si>
  <si>
    <t xml:space="preserve">Other </t>
  </si>
  <si>
    <t>DIRECT COSTS</t>
  </si>
  <si>
    <t>Less Tuition Remission</t>
  </si>
  <si>
    <t>Undergraduate Student Employee</t>
  </si>
  <si>
    <t xml:space="preserve">Airfare: </t>
  </si>
  <si>
    <t>Faculty Ancillary</t>
  </si>
  <si>
    <t>YEAR 4</t>
  </si>
  <si>
    <t>YEAR 5</t>
  </si>
  <si>
    <t xml:space="preserve">Principal Investigator </t>
  </si>
  <si>
    <t>Research Technician</t>
  </si>
  <si>
    <t>Program Coordinator</t>
  </si>
  <si>
    <t>Postdoctoral Fellows</t>
  </si>
  <si>
    <t>Postdoctoral Scholar</t>
  </si>
  <si>
    <t>Key Personnel</t>
  </si>
  <si>
    <t>Other Personnel</t>
  </si>
  <si>
    <t>Project Title:</t>
  </si>
  <si>
    <t>Principal Investigator:</t>
  </si>
  <si>
    <t>Sponsor:</t>
  </si>
  <si>
    <t>Project Period:</t>
  </si>
  <si>
    <t>TOTALS</t>
  </si>
  <si>
    <t>Less Capital Equipment and Subawards*</t>
  </si>
  <si>
    <t>*Subawards: 1st 25K of each sub are subject to IDC - Must Add In</t>
  </si>
  <si>
    <t>(1) Graduate Research Assistant- AY (9 mos) @ 0.50 FTE or 800 hrs</t>
  </si>
  <si>
    <t>Principal Investigator, Summer (456 hrs max)</t>
  </si>
  <si>
    <t>Co-Investigator, Summer (456 hrs max)</t>
  </si>
  <si>
    <t>(1) Graduate Research Assistant-summer (3mos) @ 420 hrs max</t>
  </si>
  <si>
    <r>
      <t>FRINGE BENEFITS (ERE)</t>
    </r>
    <r>
      <rPr>
        <sz val="10"/>
        <color rgb="FF000082"/>
        <rFont val="Calibri"/>
        <family val="2"/>
      </rPr>
      <t xml:space="preserve"> - Rates effective 7/1/22 and beyond</t>
    </r>
  </si>
  <si>
    <t>Foreign</t>
  </si>
  <si>
    <t>INDIRECT COSTS (53.5% per agreement dated 4/20/23)</t>
  </si>
  <si>
    <t>TOTAL PER TYPE:</t>
  </si>
  <si>
    <t>Graduate Student Tuition Remission ($12,718/AY)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</si>
</sst>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(\$* #,##0.00_);_(\$* \(#,##0.00\);_(\$* \-??_);_(@_)"/>
    <numFmt numFmtId="165" formatCode="_(\$* #,##0_);_(\$* \(#,##0\);_(\$* \-_);_(@_)"/>
    <numFmt numFmtId="166" formatCode="0.00_);\(0.00\)"/>
    <numFmt numFmtId="167" formatCode="_(\$* #,##0_);_(\$* \(#,##0\);_(\$* \-??_);_(@_)"/>
    <numFmt numFmtId="168" formatCode="&quot;$&quot;#,##0"/>
  </numFmts>
  <fonts count="15" x14ac:knownFonts="1">
    <font>
      <sz val="11"/>
      <color rgb="FF000000"/>
      <name val="Calibri"/>
      <family val="2"/>
      <charset val="1"/>
    </font>
    <font>
      <b/>
      <sz val="11"/>
      <color rgb="FF000082"/>
      <name val="Calibri"/>
      <family val="2"/>
      <charset val="1"/>
    </font>
    <font>
      <b/>
      <sz val="10"/>
      <color rgb="FF000082"/>
      <name val="Calibri"/>
      <family val="2"/>
      <charset val="1"/>
    </font>
    <font>
      <sz val="8"/>
      <color rgb="FF000082"/>
      <name val="Calibri"/>
      <family val="2"/>
      <charset val="1"/>
    </font>
    <font>
      <sz val="11"/>
      <color rgb="FF000082"/>
      <name val="Calibri"/>
      <family val="2"/>
      <charset val="1"/>
    </font>
    <font>
      <b/>
      <sz val="10"/>
      <color rgb="FF000082"/>
      <name val="Tahoma"/>
      <family val="2"/>
      <charset val="1"/>
    </font>
    <font>
      <i/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rgb="FF000082"/>
      <name val="Calibri"/>
      <family val="2"/>
    </font>
    <font>
      <sz val="10"/>
      <color rgb="FF000082"/>
      <name val="Calibri"/>
      <family val="2"/>
    </font>
    <font>
      <sz val="10"/>
      <color rgb="FF000000"/>
      <name val="Calibri"/>
      <family val="2"/>
    </font>
    <font>
      <b/>
      <sz val="10"/>
      <color theme="8" tint="-0.499984740745262"/>
      <name val="Calibri"/>
      <family val="2"/>
    </font>
    <font>
      <sz val="10"/>
      <color theme="8" tint="-0.499984740745262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D9D9D9"/>
        <bgColor rgb="FFB4C7E7"/>
      </patternFill>
    </fill>
    <fill>
      <patternFill patternType="lightUp">
        <fgColor theme="0" tint="-0.2499465926084170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lightUp">
        <fgColor theme="0" tint="-0.24994659260841701"/>
        <bgColor theme="8" tint="0.79998168889431442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71">
    <xf numFmtId="0" fontId="0" fillId="0" borderId="0" xfId="0"/>
    <xf numFmtId="0" fontId="4" fillId="0" borderId="0" xfId="0" applyFont="1" applyAlignment="1">
      <alignment horizontal="left"/>
    </xf>
    <xf numFmtId="165" fontId="5" fillId="0" borderId="0" xfId="0" applyNumberFormat="1" applyFont="1"/>
    <xf numFmtId="165" fontId="2" fillId="5" borderId="2" xfId="0" applyNumberFormat="1" applyFont="1" applyFill="1" applyBorder="1" applyAlignment="1">
      <alignment wrapText="1"/>
    </xf>
    <xf numFmtId="164" fontId="3" fillId="5" borderId="14" xfId="0" applyNumberFormat="1" applyFont="1" applyFill="1" applyBorder="1" applyAlignment="1">
      <alignment horizontal="center"/>
    </xf>
    <xf numFmtId="166" fontId="3" fillId="5" borderId="8" xfId="0" applyNumberFormat="1" applyFont="1" applyFill="1" applyBorder="1" applyAlignment="1">
      <alignment horizontal="center"/>
    </xf>
    <xf numFmtId="165" fontId="3" fillId="5" borderId="9" xfId="0" applyNumberFormat="1" applyFont="1" applyFill="1" applyBorder="1" applyAlignment="1">
      <alignment horizontal="center"/>
    </xf>
    <xf numFmtId="164" fontId="3" fillId="5" borderId="8" xfId="0" applyNumberFormat="1" applyFont="1" applyFill="1" applyBorder="1" applyAlignment="1">
      <alignment horizontal="center"/>
    </xf>
    <xf numFmtId="165" fontId="3" fillId="5" borderId="8" xfId="0" applyNumberFormat="1" applyFont="1" applyFill="1" applyBorder="1" applyAlignment="1">
      <alignment horizontal="center"/>
    </xf>
    <xf numFmtId="166" fontId="3" fillId="5" borderId="0" xfId="0" applyNumberFormat="1" applyFont="1" applyFill="1" applyAlignment="1">
      <alignment horizontal="center"/>
    </xf>
    <xf numFmtId="165" fontId="3" fillId="5" borderId="4" xfId="0" applyNumberFormat="1" applyFont="1" applyFill="1" applyBorder="1" applyAlignment="1">
      <alignment horizontal="center"/>
    </xf>
    <xf numFmtId="165" fontId="2" fillId="5" borderId="7" xfId="0" applyNumberFormat="1" applyFont="1" applyFill="1" applyBorder="1" applyAlignment="1">
      <alignment horizontal="center" wrapText="1"/>
    </xf>
    <xf numFmtId="0" fontId="6" fillId="0" borderId="1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7" fillId="0" borderId="15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164" fontId="2" fillId="5" borderId="10" xfId="0" applyNumberFormat="1" applyFont="1" applyFill="1" applyBorder="1" applyAlignment="1">
      <alignment horizontal="center"/>
    </xf>
    <xf numFmtId="164" fontId="2" fillId="5" borderId="12" xfId="0" applyNumberFormat="1" applyFont="1" applyFill="1" applyBorder="1" applyAlignment="1">
      <alignment horizontal="center"/>
    </xf>
    <xf numFmtId="164" fontId="2" fillId="5" borderId="11" xfId="0" applyNumberFormat="1" applyFont="1" applyFill="1" applyBorder="1" applyAlignment="1">
      <alignment horizontal="center"/>
    </xf>
    <xf numFmtId="0" fontId="1" fillId="5" borderId="5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left"/>
    </xf>
    <xf numFmtId="0" fontId="2" fillId="5" borderId="7" xfId="0" applyFont="1" applyFill="1" applyBorder="1" applyAlignment="1">
      <alignment horizontal="left"/>
    </xf>
    <xf numFmtId="0" fontId="2" fillId="5" borderId="14" xfId="0" applyFont="1" applyFill="1" applyBorder="1" applyAlignment="1">
      <alignment horizontal="left"/>
    </xf>
    <xf numFmtId="0" fontId="8" fillId="0" borderId="6" xfId="0" applyFont="1" applyBorder="1" applyAlignment="1">
      <alignment horizontal="right"/>
    </xf>
    <xf numFmtId="0" fontId="9" fillId="0" borderId="6" xfId="0" applyFont="1" applyBorder="1" applyAlignment="1">
      <alignment horizontal="right"/>
    </xf>
    <xf numFmtId="0" fontId="8" fillId="0" borderId="5" xfId="0" applyFont="1" applyBorder="1" applyAlignment="1">
      <alignment horizontal="right"/>
    </xf>
    <xf numFmtId="0" fontId="9" fillId="0" borderId="5" xfId="0" applyFont="1" applyBorder="1" applyAlignment="1">
      <alignment horizontal="left"/>
    </xf>
    <xf numFmtId="164" fontId="8" fillId="0" borderId="0" xfId="0" applyNumberFormat="1" applyFont="1" applyAlignment="1">
      <alignment horizontal="center"/>
    </xf>
    <xf numFmtId="166" fontId="8" fillId="0" borderId="0" xfId="0" applyNumberFormat="1" applyFont="1" applyAlignment="1">
      <alignment horizontal="center"/>
    </xf>
    <xf numFmtId="165" fontId="8" fillId="0" borderId="4" xfId="0" applyNumberFormat="1" applyFont="1" applyBorder="1" applyAlignment="1">
      <alignment horizontal="center"/>
    </xf>
    <xf numFmtId="165" fontId="8" fillId="0" borderId="2" xfId="0" applyNumberFormat="1" applyFont="1" applyBorder="1" applyAlignment="1">
      <alignment horizontal="center"/>
    </xf>
    <xf numFmtId="165" fontId="8" fillId="0" borderId="0" xfId="0" applyNumberFormat="1" applyFont="1" applyAlignment="1">
      <alignment horizontal="center"/>
    </xf>
    <xf numFmtId="165" fontId="8" fillId="0" borderId="15" xfId="0" applyNumberFormat="1" applyFont="1" applyBorder="1" applyAlignment="1">
      <alignment horizontal="center"/>
    </xf>
    <xf numFmtId="0" fontId="8" fillId="0" borderId="4" xfId="0" applyFont="1" applyBorder="1"/>
    <xf numFmtId="0" fontId="8" fillId="0" borderId="3" xfId="0" applyFont="1" applyBorder="1" applyAlignment="1">
      <alignment horizontal="left" indent="1"/>
    </xf>
    <xf numFmtId="0" fontId="8" fillId="0" borderId="0" xfId="0" applyFont="1" applyAlignment="1">
      <alignment horizontal="left" indent="1"/>
    </xf>
    <xf numFmtId="0" fontId="8" fillId="0" borderId="4" xfId="0" applyFont="1" applyBorder="1" applyAlignment="1">
      <alignment horizontal="left" indent="1"/>
    </xf>
    <xf numFmtId="44" fontId="8" fillId="0" borderId="0" xfId="0" applyNumberFormat="1" applyFont="1" applyAlignment="1">
      <alignment horizontal="center"/>
    </xf>
    <xf numFmtId="41" fontId="8" fillId="0" borderId="0" xfId="0" applyNumberFormat="1" applyFont="1" applyAlignment="1">
      <alignment horizontal="center"/>
    </xf>
    <xf numFmtId="42" fontId="8" fillId="0" borderId="4" xfId="0" applyNumberFormat="1" applyFont="1" applyBorder="1"/>
    <xf numFmtId="42" fontId="8" fillId="0" borderId="0" xfId="0" applyNumberFormat="1" applyFont="1"/>
    <xf numFmtId="0" fontId="9" fillId="0" borderId="3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4" xfId="0" applyFont="1" applyBorder="1" applyAlignment="1">
      <alignment horizontal="left"/>
    </xf>
    <xf numFmtId="42" fontId="8" fillId="0" borderId="4" xfId="0" applyNumberFormat="1" applyFont="1" applyBorder="1" applyAlignment="1">
      <alignment horizontal="center"/>
    </xf>
    <xf numFmtId="42" fontId="8" fillId="0" borderId="0" xfId="0" applyNumberFormat="1" applyFont="1" applyAlignment="1">
      <alignment horizontal="center"/>
    </xf>
    <xf numFmtId="0" fontId="8" fillId="0" borderId="0" xfId="0" applyFont="1"/>
    <xf numFmtId="0" fontId="8" fillId="0" borderId="6" xfId="0" applyFont="1" applyBorder="1"/>
    <xf numFmtId="42" fontId="8" fillId="0" borderId="9" xfId="0" applyNumberFormat="1" applyFont="1" applyBorder="1"/>
    <xf numFmtId="42" fontId="8" fillId="0" borderId="8" xfId="0" applyNumberFormat="1" applyFont="1" applyBorder="1"/>
    <xf numFmtId="0" fontId="10" fillId="2" borderId="10" xfId="0" applyFont="1" applyFill="1" applyBorder="1" applyAlignment="1">
      <alignment horizontal="right"/>
    </xf>
    <xf numFmtId="164" fontId="10" fillId="2" borderId="12" xfId="0" applyNumberFormat="1" applyFont="1" applyFill="1" applyBorder="1" applyAlignment="1">
      <alignment horizontal="center"/>
    </xf>
    <xf numFmtId="41" fontId="10" fillId="2" borderId="13" xfId="0" applyNumberFormat="1" applyFont="1" applyFill="1" applyBorder="1" applyAlignment="1">
      <alignment horizontal="center"/>
    </xf>
    <xf numFmtId="42" fontId="10" fillId="2" borderId="11" xfId="0" applyNumberFormat="1" applyFont="1" applyFill="1" applyBorder="1"/>
    <xf numFmtId="164" fontId="10" fillId="2" borderId="13" xfId="0" applyNumberFormat="1" applyFont="1" applyFill="1" applyBorder="1" applyAlignment="1">
      <alignment horizontal="center"/>
    </xf>
    <xf numFmtId="42" fontId="10" fillId="2" borderId="12" xfId="0" applyNumberFormat="1" applyFont="1" applyFill="1" applyBorder="1"/>
    <xf numFmtId="42" fontId="10" fillId="2" borderId="13" xfId="0" applyNumberFormat="1" applyFont="1" applyFill="1" applyBorder="1"/>
    <xf numFmtId="0" fontId="10" fillId="5" borderId="12" xfId="0" applyFont="1" applyFill="1" applyBorder="1" applyAlignment="1">
      <alignment horizontal="left"/>
    </xf>
    <xf numFmtId="0" fontId="10" fillId="5" borderId="10" xfId="0" applyFont="1" applyFill="1" applyBorder="1" applyAlignment="1">
      <alignment horizontal="left"/>
    </xf>
    <xf numFmtId="164" fontId="10" fillId="5" borderId="10" xfId="0" applyNumberFormat="1" applyFont="1" applyFill="1" applyBorder="1" applyAlignment="1">
      <alignment horizontal="center"/>
    </xf>
    <xf numFmtId="164" fontId="10" fillId="5" borderId="11" xfId="0" applyNumberFormat="1" applyFont="1" applyFill="1" applyBorder="1" applyAlignment="1">
      <alignment horizontal="center"/>
    </xf>
    <xf numFmtId="164" fontId="10" fillId="5" borderId="12" xfId="0" applyNumberFormat="1" applyFont="1" applyFill="1" applyBorder="1" applyAlignment="1">
      <alignment horizontal="center"/>
    </xf>
    <xf numFmtId="167" fontId="10" fillId="0" borderId="5" xfId="0" applyNumberFormat="1" applyFont="1" applyBorder="1"/>
    <xf numFmtId="0" fontId="8" fillId="0" borderId="6" xfId="0" applyFont="1" applyBorder="1" applyAlignment="1">
      <alignment horizontal="left"/>
    </xf>
    <xf numFmtId="10" fontId="8" fillId="0" borderId="3" xfId="0" applyNumberFormat="1" applyFont="1" applyBorder="1"/>
    <xf numFmtId="0" fontId="9" fillId="3" borderId="0" xfId="0" applyFont="1" applyFill="1"/>
    <xf numFmtId="10" fontId="8" fillId="0" borderId="0" xfId="0" applyNumberFormat="1" applyFont="1"/>
    <xf numFmtId="167" fontId="9" fillId="3" borderId="0" xfId="0" applyNumberFormat="1" applyFont="1" applyFill="1"/>
    <xf numFmtId="0" fontId="8" fillId="3" borderId="0" xfId="0" applyFont="1" applyFill="1" applyAlignment="1">
      <alignment horizontal="center"/>
    </xf>
    <xf numFmtId="10" fontId="8" fillId="0" borderId="14" xfId="0" applyNumberFormat="1" applyFont="1" applyBorder="1"/>
    <xf numFmtId="0" fontId="8" fillId="3" borderId="8" xfId="0" applyFont="1" applyFill="1" applyBorder="1" applyAlignment="1">
      <alignment horizontal="center"/>
    </xf>
    <xf numFmtId="164" fontId="11" fillId="2" borderId="12" xfId="0" applyNumberFormat="1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168" fontId="11" fillId="2" borderId="13" xfId="0" applyNumberFormat="1" applyFont="1" applyFill="1" applyBorder="1" applyAlignment="1">
      <alignment horizontal="center"/>
    </xf>
    <xf numFmtId="168" fontId="11" fillId="2" borderId="12" xfId="0" applyNumberFormat="1" applyFont="1" applyFill="1" applyBorder="1" applyAlignment="1">
      <alignment horizontal="center"/>
    </xf>
    <xf numFmtId="42" fontId="11" fillId="4" borderId="10" xfId="0" applyNumberFormat="1" applyFont="1" applyFill="1" applyBorder="1"/>
    <xf numFmtId="0" fontId="10" fillId="2" borderId="12" xfId="0" applyFont="1" applyFill="1" applyBorder="1"/>
    <xf numFmtId="0" fontId="10" fillId="2" borderId="13" xfId="0" applyFont="1" applyFill="1" applyBorder="1"/>
    <xf numFmtId="168" fontId="10" fillId="2" borderId="13" xfId="0" applyNumberFormat="1" applyFont="1" applyFill="1" applyBorder="1"/>
    <xf numFmtId="168" fontId="10" fillId="2" borderId="12" xfId="0" applyNumberFormat="1" applyFont="1" applyFill="1" applyBorder="1"/>
    <xf numFmtId="42" fontId="10" fillId="2" borderId="11" xfId="0" applyNumberFormat="1" applyFont="1" applyFill="1" applyBorder="1" applyAlignment="1">
      <alignment horizontal="right"/>
    </xf>
    <xf numFmtId="0" fontId="8" fillId="0" borderId="6" xfId="0" applyFont="1" applyBorder="1" applyAlignment="1">
      <alignment horizontal="right" wrapText="1"/>
    </xf>
    <xf numFmtId="0" fontId="8" fillId="3" borderId="3" xfId="0" applyFont="1" applyFill="1" applyBorder="1"/>
    <xf numFmtId="167" fontId="8" fillId="3" borderId="0" xfId="0" applyNumberFormat="1" applyFont="1" applyFill="1" applyAlignment="1">
      <alignment vertical="center"/>
    </xf>
    <xf numFmtId="167" fontId="8" fillId="3" borderId="0" xfId="0" applyNumberFormat="1" applyFont="1" applyFill="1"/>
    <xf numFmtId="167" fontId="8" fillId="3" borderId="3" xfId="0" applyNumberFormat="1" applyFont="1" applyFill="1" applyBorder="1"/>
    <xf numFmtId="42" fontId="8" fillId="0" borderId="2" xfId="0" applyNumberFormat="1" applyFont="1" applyBorder="1"/>
    <xf numFmtId="167" fontId="9" fillId="3" borderId="3" xfId="0" applyNumberFormat="1" applyFont="1" applyFill="1" applyBorder="1"/>
    <xf numFmtId="167" fontId="8" fillId="3" borderId="0" xfId="0" applyNumberFormat="1" applyFont="1" applyFill="1" applyAlignment="1">
      <alignment horizontal="right"/>
    </xf>
    <xf numFmtId="167" fontId="8" fillId="3" borderId="0" xfId="0" applyNumberFormat="1" applyFont="1" applyFill="1" applyAlignment="1">
      <alignment horizontal="right" vertical="center"/>
    </xf>
    <xf numFmtId="167" fontId="9" fillId="3" borderId="3" xfId="0" applyNumberFormat="1" applyFont="1" applyFill="1" applyBorder="1" applyAlignment="1">
      <alignment horizontal="left" vertical="center"/>
    </xf>
    <xf numFmtId="165" fontId="8" fillId="3" borderId="0" xfId="0" applyNumberFormat="1" applyFont="1" applyFill="1"/>
    <xf numFmtId="167" fontId="10" fillId="2" borderId="12" xfId="0" applyNumberFormat="1" applyFont="1" applyFill="1" applyBorder="1" applyAlignment="1">
      <alignment horizontal="right" vertical="center"/>
    </xf>
    <xf numFmtId="167" fontId="10" fillId="2" borderId="13" xfId="0" applyNumberFormat="1" applyFont="1" applyFill="1" applyBorder="1" applyAlignment="1">
      <alignment horizontal="right"/>
    </xf>
    <xf numFmtId="42" fontId="10" fillId="2" borderId="13" xfId="0" applyNumberFormat="1" applyFont="1" applyFill="1" applyBorder="1" applyAlignment="1">
      <alignment horizontal="right"/>
    </xf>
    <xf numFmtId="167" fontId="10" fillId="2" borderId="12" xfId="0" applyNumberFormat="1" applyFont="1" applyFill="1" applyBorder="1" applyAlignment="1">
      <alignment horizontal="right"/>
    </xf>
    <xf numFmtId="42" fontId="10" fillId="2" borderId="12" xfId="0" applyNumberFormat="1" applyFont="1" applyFill="1" applyBorder="1" applyAlignment="1">
      <alignment horizontal="right"/>
    </xf>
    <xf numFmtId="167" fontId="10" fillId="0" borderId="4" xfId="0" applyNumberFormat="1" applyFont="1" applyBorder="1"/>
    <xf numFmtId="0" fontId="11" fillId="0" borderId="10" xfId="0" applyFont="1" applyBorder="1" applyAlignment="1">
      <alignment horizontal="left" wrapText="1"/>
    </xf>
    <xf numFmtId="0" fontId="12" fillId="0" borderId="12" xfId="0" applyFont="1" applyBorder="1"/>
    <xf numFmtId="0" fontId="11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2" fillId="0" borderId="13" xfId="0" applyFont="1" applyBorder="1"/>
    <xf numFmtId="0" fontId="11" fillId="0" borderId="1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8" fillId="0" borderId="3" xfId="0" applyFont="1" applyBorder="1"/>
    <xf numFmtId="167" fontId="8" fillId="0" borderId="3" xfId="0" applyNumberFormat="1" applyFont="1" applyBorder="1" applyAlignment="1">
      <alignment horizontal="center"/>
    </xf>
    <xf numFmtId="42" fontId="8" fillId="0" borderId="3" xfId="0" applyNumberFormat="1" applyFont="1" applyBorder="1" applyAlignment="1">
      <alignment horizontal="center"/>
    </xf>
    <xf numFmtId="42" fontId="9" fillId="0" borderId="4" xfId="0" applyNumberFormat="1" applyFont="1" applyBorder="1"/>
    <xf numFmtId="42" fontId="8" fillId="0" borderId="8" xfId="0" applyNumberFormat="1" applyFont="1" applyBorder="1" applyAlignment="1">
      <alignment horizontal="center"/>
    </xf>
    <xf numFmtId="42" fontId="8" fillId="0" borderId="9" xfId="0" applyNumberFormat="1" applyFont="1" applyBorder="1" applyAlignment="1">
      <alignment horizontal="center"/>
    </xf>
    <xf numFmtId="167" fontId="8" fillId="0" borderId="14" xfId="0" applyNumberFormat="1" applyFont="1" applyBorder="1" applyAlignment="1">
      <alignment horizontal="center"/>
    </xf>
    <xf numFmtId="42" fontId="8" fillId="0" borderId="14" xfId="0" applyNumberFormat="1" applyFont="1" applyBorder="1" applyAlignment="1">
      <alignment horizontal="center"/>
    </xf>
    <xf numFmtId="42" fontId="9" fillId="0" borderId="7" xfId="0" applyNumberFormat="1" applyFont="1" applyBorder="1"/>
    <xf numFmtId="0" fontId="10" fillId="2" borderId="12" xfId="0" applyFont="1" applyFill="1" applyBorder="1" applyAlignment="1">
      <alignment horizontal="left"/>
    </xf>
    <xf numFmtId="42" fontId="10" fillId="2" borderId="13" xfId="0" applyNumberFormat="1" applyFont="1" applyFill="1" applyBorder="1" applyAlignment="1">
      <alignment horizontal="center"/>
    </xf>
    <xf numFmtId="42" fontId="10" fillId="2" borderId="11" xfId="0" applyNumberFormat="1" applyFont="1" applyFill="1" applyBorder="1" applyAlignment="1">
      <alignment horizontal="center"/>
    </xf>
    <xf numFmtId="42" fontId="10" fillId="2" borderId="13" xfId="0" applyNumberFormat="1" applyFont="1" applyFill="1" applyBorder="1" applyAlignment="1">
      <alignment horizontal="center"/>
    </xf>
    <xf numFmtId="42" fontId="10" fillId="2" borderId="12" xfId="0" applyNumberFormat="1" applyFont="1" applyFill="1" applyBorder="1" applyAlignment="1">
      <alignment horizontal="center"/>
    </xf>
    <xf numFmtId="0" fontId="11" fillId="0" borderId="4" xfId="0" applyFont="1" applyBorder="1"/>
    <xf numFmtId="0" fontId="9" fillId="0" borderId="6" xfId="0" applyFont="1" applyBorder="1" applyAlignment="1">
      <alignment horizontal="right" wrapText="1"/>
    </xf>
    <xf numFmtId="42" fontId="10" fillId="2" borderId="12" xfId="0" applyNumberFormat="1" applyFont="1" applyFill="1" applyBorder="1" applyAlignment="1">
      <alignment horizontal="right" vertical="center"/>
    </xf>
    <xf numFmtId="0" fontId="10" fillId="5" borderId="5" xfId="0" applyFont="1" applyFill="1" applyBorder="1" applyAlignment="1">
      <alignment horizontal="left"/>
    </xf>
    <xf numFmtId="164" fontId="10" fillId="5" borderId="5" xfId="0" applyNumberFormat="1" applyFont="1" applyFill="1" applyBorder="1" applyAlignment="1">
      <alignment horizontal="center"/>
    </xf>
    <xf numFmtId="164" fontId="10" fillId="5" borderId="2" xfId="0" applyNumberFormat="1" applyFont="1" applyFill="1" applyBorder="1" applyAlignment="1">
      <alignment horizontal="center"/>
    </xf>
    <xf numFmtId="164" fontId="10" fillId="5" borderId="1" xfId="0" applyNumberFormat="1" applyFont="1" applyFill="1" applyBorder="1" applyAlignment="1">
      <alignment horizontal="center"/>
    </xf>
    <xf numFmtId="164" fontId="10" fillId="5" borderId="13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left"/>
    </xf>
    <xf numFmtId="165" fontId="10" fillId="3" borderId="12" xfId="0" applyNumberFormat="1" applyFont="1" applyFill="1" applyBorder="1"/>
    <xf numFmtId="2" fontId="10" fillId="3" borderId="13" xfId="0" applyNumberFormat="1" applyFont="1" applyFill="1" applyBorder="1"/>
    <xf numFmtId="42" fontId="10" fillId="0" borderId="11" xfId="0" applyNumberFormat="1" applyFont="1" applyBorder="1"/>
    <xf numFmtId="42" fontId="10" fillId="3" borderId="13" xfId="0" applyNumberFormat="1" applyFont="1" applyFill="1" applyBorder="1"/>
    <xf numFmtId="42" fontId="10" fillId="3" borderId="12" xfId="0" applyNumberFormat="1" applyFont="1" applyFill="1" applyBorder="1"/>
    <xf numFmtId="0" fontId="8" fillId="0" borderId="6" xfId="0" applyFont="1" applyBorder="1" applyAlignment="1">
      <alignment horizontal="left" indent="2"/>
    </xf>
    <xf numFmtId="165" fontId="10" fillId="3" borderId="3" xfId="0" applyNumberFormat="1" applyFont="1" applyFill="1" applyBorder="1"/>
    <xf numFmtId="2" fontId="10" fillId="3" borderId="0" xfId="0" applyNumberFormat="1" applyFont="1" applyFill="1"/>
    <xf numFmtId="42" fontId="10" fillId="0" borderId="4" xfId="0" applyNumberFormat="1" applyFont="1" applyBorder="1"/>
    <xf numFmtId="42" fontId="10" fillId="3" borderId="0" xfId="0" applyNumberFormat="1" applyFont="1" applyFill="1"/>
    <xf numFmtId="42" fontId="10" fillId="3" borderId="3" xfId="0" applyNumberFormat="1" applyFont="1" applyFill="1" applyBorder="1"/>
    <xf numFmtId="0" fontId="8" fillId="0" borderId="3" xfId="0" applyFont="1" applyBorder="1" applyAlignment="1">
      <alignment horizontal="left" indent="2"/>
    </xf>
    <xf numFmtId="0" fontId="8" fillId="0" borderId="0" xfId="0" applyFont="1" applyAlignment="1">
      <alignment horizontal="left" indent="2"/>
    </xf>
    <xf numFmtId="0" fontId="8" fillId="0" borderId="4" xfId="0" applyFont="1" applyBorder="1" applyAlignment="1">
      <alignment horizontal="left" indent="2"/>
    </xf>
    <xf numFmtId="0" fontId="11" fillId="3" borderId="3" xfId="0" applyFont="1" applyFill="1" applyBorder="1"/>
    <xf numFmtId="164" fontId="10" fillId="3" borderId="0" xfId="0" applyNumberFormat="1" applyFont="1" applyFill="1" applyAlignment="1">
      <alignment horizontal="center"/>
    </xf>
    <xf numFmtId="42" fontId="10" fillId="0" borderId="4" xfId="0" applyNumberFormat="1" applyFont="1" applyBorder="1" applyAlignment="1">
      <alignment horizontal="center"/>
    </xf>
    <xf numFmtId="42" fontId="10" fillId="3" borderId="0" xfId="0" applyNumberFormat="1" applyFont="1" applyFill="1" applyAlignment="1">
      <alignment horizontal="center"/>
    </xf>
    <xf numFmtId="0" fontId="10" fillId="0" borderId="6" xfId="0" applyFont="1" applyBorder="1" applyAlignment="1">
      <alignment horizontal="left"/>
    </xf>
    <xf numFmtId="0" fontId="11" fillId="3" borderId="3" xfId="0" applyFont="1" applyFill="1" applyBorder="1" applyAlignment="1">
      <alignment horizontal="right"/>
    </xf>
    <xf numFmtId="167" fontId="10" fillId="3" borderId="0" xfId="0" applyNumberFormat="1" applyFont="1" applyFill="1" applyAlignment="1">
      <alignment horizontal="right"/>
    </xf>
    <xf numFmtId="42" fontId="10" fillId="0" borderId="4" xfId="0" applyNumberFormat="1" applyFont="1" applyBorder="1" applyAlignment="1">
      <alignment horizontal="right"/>
    </xf>
    <xf numFmtId="42" fontId="10" fillId="3" borderId="0" xfId="0" applyNumberFormat="1" applyFont="1" applyFill="1" applyAlignment="1">
      <alignment horizontal="right"/>
    </xf>
    <xf numFmtId="0" fontId="13" fillId="6" borderId="12" xfId="0" applyFont="1" applyFill="1" applyBorder="1" applyAlignment="1">
      <alignment horizontal="left"/>
    </xf>
    <xf numFmtId="0" fontId="13" fillId="6" borderId="13" xfId="0" applyFont="1" applyFill="1" applyBorder="1" applyAlignment="1">
      <alignment horizontal="left"/>
    </xf>
    <xf numFmtId="0" fontId="13" fillId="6" borderId="11" xfId="0" applyFont="1" applyFill="1" applyBorder="1" applyAlignment="1">
      <alignment horizontal="left"/>
    </xf>
    <xf numFmtId="0" fontId="14" fillId="7" borderId="12" xfId="0" applyFont="1" applyFill="1" applyBorder="1" applyAlignment="1">
      <alignment horizontal="right"/>
    </xf>
    <xf numFmtId="1" fontId="14" fillId="7" borderId="13" xfId="0" applyNumberFormat="1" applyFont="1" applyFill="1" applyBorder="1" applyAlignment="1">
      <alignment horizontal="right"/>
    </xf>
    <xf numFmtId="42" fontId="14" fillId="6" borderId="11" xfId="0" applyNumberFormat="1" applyFont="1" applyFill="1" applyBorder="1" applyAlignment="1">
      <alignment horizontal="right"/>
    </xf>
    <xf numFmtId="42" fontId="14" fillId="7" borderId="13" xfId="0" applyNumberFormat="1" applyFont="1" applyFill="1" applyBorder="1" applyAlignment="1">
      <alignment horizontal="right"/>
    </xf>
    <xf numFmtId="42" fontId="14" fillId="7" borderId="12" xfId="0" applyNumberFormat="1" applyFont="1" applyFill="1" applyBorder="1" applyAlignment="1">
      <alignment horizontal="right"/>
    </xf>
    <xf numFmtId="42" fontId="13" fillId="6" borderId="11" xfId="0" applyNumberFormat="1" applyFont="1" applyFill="1" applyBorder="1"/>
    <xf numFmtId="0" fontId="10" fillId="2" borderId="12" xfId="0" applyFont="1" applyFill="1" applyBorder="1" applyAlignment="1">
      <alignment horizontal="right"/>
    </xf>
    <xf numFmtId="167" fontId="10" fillId="2" borderId="13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2"/>
      <rgbColor rgb="FF808000"/>
      <rgbColor rgb="FF800080"/>
      <rgbColor rgb="FF008080"/>
      <rgbColor rgb="FFB4C7E7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397933</xdr:colOff>
      <xdr:row>0</xdr:row>
      <xdr:rowOff>52917</xdr:rowOff>
    </xdr:from>
    <xdr:to>
      <xdr:col>12</xdr:col>
      <xdr:colOff>162984</xdr:colOff>
      <xdr:row>3</xdr:row>
      <xdr:rowOff>66274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61516" y="52917"/>
          <a:ext cx="3434293" cy="58803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438977</xdr:colOff>
      <xdr:row>19</xdr:row>
      <xdr:rowOff>143400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F8A43D5-8138-4838-A9E9-B6DF9261B9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925377" cy="3762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8</xdr:col>
      <xdr:colOff>572260</xdr:colOff>
      <xdr:row>37</xdr:row>
      <xdr:rowOff>425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48046A6-3438-4084-8522-1781A90863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000500"/>
          <a:ext cx="5449060" cy="3048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67"/>
  <sheetViews>
    <sheetView tabSelected="1" zoomScale="90" zoomScaleNormal="90" workbookViewId="0">
      <pane ySplit="10" topLeftCell="A29" activePane="bottomLeft" state="frozen"/>
      <selection pane="bottomLeft" activeCell="X40" sqref="X40"/>
    </sheetView>
  </sheetViews>
  <sheetFormatPr defaultRowHeight="15" x14ac:dyDescent="0.25"/>
  <cols>
    <col min="2" max="2" width="12.7109375" customWidth="1"/>
    <col min="3" max="3" width="12.5703125"/>
    <col min="5" max="5" width="9.5703125" customWidth="1"/>
    <col min="6" max="6" width="10.5703125" customWidth="1"/>
    <col min="7" max="7" width="11.5703125" customWidth="1"/>
    <col min="8" max="8" width="11.28515625" customWidth="1"/>
    <col min="9" max="9" width="10.5703125" customWidth="1"/>
    <col min="10" max="10" width="12" customWidth="1"/>
    <col min="11" max="11" width="11" customWidth="1"/>
    <col min="12" max="12" width="10.140625" customWidth="1"/>
    <col min="13" max="13" width="11.42578125" customWidth="1"/>
    <col min="14" max="14" width="11.28515625" customWidth="1"/>
    <col min="15" max="15" width="10.140625" customWidth="1"/>
    <col min="16" max="16" width="11.42578125" customWidth="1"/>
    <col min="17" max="20" width="11.28515625" customWidth="1"/>
    <col min="21" max="21" width="14"/>
  </cols>
  <sheetData>
    <row r="1" spans="1:21" x14ac:dyDescent="0.2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1" ht="8.25" customHeight="1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</row>
    <row r="5" spans="1:21" ht="15" customHeight="1" x14ac:dyDescent="0.25">
      <c r="A5" s="12" t="s">
        <v>47</v>
      </c>
      <c r="B5" s="13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20"/>
    </row>
    <row r="6" spans="1:21" ht="15" customHeight="1" x14ac:dyDescent="0.25">
      <c r="A6" s="14" t="s">
        <v>48</v>
      </c>
      <c r="B6" s="15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2"/>
    </row>
    <row r="7" spans="1:21" ht="15" customHeight="1" x14ac:dyDescent="0.25">
      <c r="A7" s="14" t="s">
        <v>49</v>
      </c>
      <c r="B7" s="15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2"/>
    </row>
    <row r="8" spans="1:21" ht="13.5" customHeight="1" x14ac:dyDescent="0.25">
      <c r="A8" s="16" t="s">
        <v>50</v>
      </c>
      <c r="B8" s="17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4"/>
    </row>
    <row r="9" spans="1:21" ht="15" customHeight="1" x14ac:dyDescent="0.25">
      <c r="A9" s="28" t="s">
        <v>18</v>
      </c>
      <c r="B9" s="28"/>
      <c r="C9" s="28"/>
      <c r="D9" s="28"/>
      <c r="E9" s="29"/>
      <c r="F9" s="25" t="s">
        <v>6</v>
      </c>
      <c r="G9" s="27"/>
      <c r="H9" s="27"/>
      <c r="I9" s="27" t="s">
        <v>7</v>
      </c>
      <c r="J9" s="25"/>
      <c r="K9" s="26"/>
      <c r="L9" s="25" t="s">
        <v>20</v>
      </c>
      <c r="M9" s="25"/>
      <c r="N9" s="25"/>
      <c r="O9" s="25" t="s">
        <v>38</v>
      </c>
      <c r="P9" s="25"/>
      <c r="Q9" s="25"/>
      <c r="R9" s="25" t="s">
        <v>39</v>
      </c>
      <c r="S9" s="25"/>
      <c r="T9" s="25"/>
      <c r="U9" s="3"/>
    </row>
    <row r="10" spans="1:21" x14ac:dyDescent="0.25">
      <c r="A10" s="30" t="s">
        <v>0</v>
      </c>
      <c r="B10" s="30"/>
      <c r="C10" s="30"/>
      <c r="D10" s="30"/>
      <c r="E10" s="31"/>
      <c r="F10" s="4" t="s">
        <v>1</v>
      </c>
      <c r="G10" s="5" t="s">
        <v>2</v>
      </c>
      <c r="H10" s="6" t="s">
        <v>3</v>
      </c>
      <c r="I10" s="7" t="s">
        <v>1</v>
      </c>
      <c r="J10" s="5" t="s">
        <v>2</v>
      </c>
      <c r="K10" s="8" t="s">
        <v>3</v>
      </c>
      <c r="L10" s="4" t="s">
        <v>1</v>
      </c>
      <c r="M10" s="5" t="s">
        <v>2</v>
      </c>
      <c r="N10" s="6" t="s">
        <v>3</v>
      </c>
      <c r="O10" s="4" t="s">
        <v>1</v>
      </c>
      <c r="P10" s="5" t="s">
        <v>2</v>
      </c>
      <c r="Q10" s="6" t="s">
        <v>3</v>
      </c>
      <c r="R10" s="4" t="s">
        <v>1</v>
      </c>
      <c r="S10" s="9" t="s">
        <v>2</v>
      </c>
      <c r="T10" s="10" t="s">
        <v>3</v>
      </c>
      <c r="U10" s="11" t="s">
        <v>51</v>
      </c>
    </row>
    <row r="11" spans="1:21" x14ac:dyDescent="0.25">
      <c r="A11" s="35" t="s">
        <v>4</v>
      </c>
      <c r="B11" s="35"/>
      <c r="C11" s="35"/>
      <c r="D11" s="35"/>
      <c r="E11" s="35"/>
      <c r="F11" s="36"/>
      <c r="G11" s="37"/>
      <c r="H11" s="38"/>
      <c r="I11" s="36"/>
      <c r="J11" s="37"/>
      <c r="K11" s="39"/>
      <c r="L11" s="36"/>
      <c r="M11" s="37"/>
      <c r="N11" s="38"/>
      <c r="O11" s="36"/>
      <c r="P11" s="37"/>
      <c r="Q11" s="38"/>
      <c r="R11" s="40"/>
      <c r="S11" s="41"/>
      <c r="T11" s="39"/>
      <c r="U11" s="42"/>
    </row>
    <row r="12" spans="1:21" x14ac:dyDescent="0.25">
      <c r="A12" s="43" t="s">
        <v>40</v>
      </c>
      <c r="B12" s="44"/>
      <c r="C12" s="44"/>
      <c r="D12" s="44"/>
      <c r="E12" s="45"/>
      <c r="F12" s="46">
        <v>0</v>
      </c>
      <c r="G12" s="47">
        <v>0</v>
      </c>
      <c r="H12" s="48">
        <f>ROUND(G12*F12,0)</f>
        <v>0</v>
      </c>
      <c r="I12" s="46">
        <f>ROUND(F12*1.03,2)</f>
        <v>0</v>
      </c>
      <c r="J12" s="47">
        <v>0</v>
      </c>
      <c r="K12" s="48">
        <f>ROUND(J12*I12,0)</f>
        <v>0</v>
      </c>
      <c r="L12" s="46">
        <f>ROUND(I12*1.03,2)</f>
        <v>0</v>
      </c>
      <c r="M12" s="47">
        <v>0</v>
      </c>
      <c r="N12" s="48">
        <f>ROUND(L12*M12,0)</f>
        <v>0</v>
      </c>
      <c r="O12" s="46">
        <f>ROUND(L12*1.03,2)</f>
        <v>0</v>
      </c>
      <c r="P12" s="47">
        <v>0</v>
      </c>
      <c r="Q12" s="48">
        <f>ROUND(O12*P12,0)</f>
        <v>0</v>
      </c>
      <c r="R12" s="46">
        <f>ROUND(O12*1.03,2)</f>
        <v>0</v>
      </c>
      <c r="S12" s="49">
        <v>0</v>
      </c>
      <c r="T12" s="48">
        <f>ROUND(R12*S12,0)</f>
        <v>0</v>
      </c>
      <c r="U12" s="48">
        <f>H12+K12+N12+Q12+T12</f>
        <v>0</v>
      </c>
    </row>
    <row r="13" spans="1:21" x14ac:dyDescent="0.25">
      <c r="A13" s="43" t="s">
        <v>55</v>
      </c>
      <c r="B13" s="44"/>
      <c r="C13" s="44"/>
      <c r="D13" s="44"/>
      <c r="E13" s="45"/>
      <c r="F13" s="46">
        <f>0*0.000731</f>
        <v>0</v>
      </c>
      <c r="G13" s="47">
        <v>0</v>
      </c>
      <c r="H13" s="48">
        <f>ROUND(G13*F13,0)</f>
        <v>0</v>
      </c>
      <c r="I13" s="46">
        <f>ROUND(F13*1.03,2)</f>
        <v>0</v>
      </c>
      <c r="J13" s="47">
        <v>0</v>
      </c>
      <c r="K13" s="48">
        <f>ROUND(J13*I13,0)</f>
        <v>0</v>
      </c>
      <c r="L13" s="46">
        <f>ROUND(I13*1.03,2)</f>
        <v>0</v>
      </c>
      <c r="M13" s="47">
        <v>0</v>
      </c>
      <c r="N13" s="48">
        <f>ROUND(L13*M13,0)</f>
        <v>0</v>
      </c>
      <c r="O13" s="46">
        <f>ROUND(L13*1.03,2)</f>
        <v>0</v>
      </c>
      <c r="P13" s="47">
        <v>0</v>
      </c>
      <c r="Q13" s="48">
        <f>ROUND(O13*P13,0)</f>
        <v>0</v>
      </c>
      <c r="R13" s="46">
        <f>ROUND(O13*1.03,2)</f>
        <v>0</v>
      </c>
      <c r="S13" s="49">
        <v>0</v>
      </c>
      <c r="T13" s="48">
        <f>ROUND(R13*S13,0)</f>
        <v>0</v>
      </c>
      <c r="U13" s="48">
        <f>H13+K13+N13+Q13+T13</f>
        <v>0</v>
      </c>
    </row>
    <row r="14" spans="1:21" x14ac:dyDescent="0.25">
      <c r="A14" s="43" t="s">
        <v>56</v>
      </c>
      <c r="B14" s="44"/>
      <c r="C14" s="44"/>
      <c r="D14" s="44"/>
      <c r="E14" s="45"/>
      <c r="F14" s="46">
        <f>0*0.000731</f>
        <v>0</v>
      </c>
      <c r="G14" s="47">
        <v>0</v>
      </c>
      <c r="H14" s="48">
        <f>ROUND(G14*F14,0)</f>
        <v>0</v>
      </c>
      <c r="I14" s="46">
        <f>ROUND(F14*1.03,2)</f>
        <v>0</v>
      </c>
      <c r="J14" s="47">
        <v>0</v>
      </c>
      <c r="K14" s="48">
        <f>ROUND(J14*I14,0)</f>
        <v>0</v>
      </c>
      <c r="L14" s="46">
        <f>ROUND(I14*1.03,2)</f>
        <v>0</v>
      </c>
      <c r="M14" s="47">
        <v>0</v>
      </c>
      <c r="N14" s="48">
        <f>ROUND(L14*M14,0)</f>
        <v>0</v>
      </c>
      <c r="O14" s="46">
        <f>ROUND(L14*1.03,2)</f>
        <v>0</v>
      </c>
      <c r="P14" s="47">
        <v>0</v>
      </c>
      <c r="Q14" s="48">
        <f>ROUND(O14*P14,0)</f>
        <v>0</v>
      </c>
      <c r="R14" s="46">
        <f>ROUND(O14*1.03,2)</f>
        <v>0</v>
      </c>
      <c r="S14" s="49">
        <v>0</v>
      </c>
      <c r="T14" s="48">
        <f>ROUND(R14*S14,0)</f>
        <v>0</v>
      </c>
      <c r="U14" s="48">
        <f>H14+K14+N14+Q14+T14</f>
        <v>0</v>
      </c>
    </row>
    <row r="15" spans="1:21" x14ac:dyDescent="0.25">
      <c r="A15" s="50" t="s">
        <v>45</v>
      </c>
      <c r="B15" s="51"/>
      <c r="C15" s="51"/>
      <c r="D15" s="51"/>
      <c r="E15" s="52"/>
      <c r="F15" s="46"/>
      <c r="G15" s="47"/>
      <c r="H15" s="53"/>
      <c r="I15" s="46"/>
      <c r="J15" s="47"/>
      <c r="K15" s="53"/>
      <c r="L15" s="46"/>
      <c r="M15" s="47"/>
      <c r="N15" s="53"/>
      <c r="O15" s="46"/>
      <c r="P15" s="47"/>
      <c r="Q15" s="53"/>
      <c r="R15" s="46"/>
      <c r="S15" s="54" t="s">
        <v>18</v>
      </c>
      <c r="T15" s="53"/>
      <c r="U15" s="48"/>
    </row>
    <row r="16" spans="1:21" x14ac:dyDescent="0.25">
      <c r="A16" s="43" t="s">
        <v>41</v>
      </c>
      <c r="B16" s="44"/>
      <c r="C16" s="44"/>
      <c r="D16" s="44"/>
      <c r="E16" s="45"/>
      <c r="F16" s="46">
        <v>0</v>
      </c>
      <c r="G16" s="47">
        <v>0</v>
      </c>
      <c r="H16" s="48">
        <f>ROUND(G16*F16,0)</f>
        <v>0</v>
      </c>
      <c r="I16" s="46">
        <f>ROUND(F16*1.03,2)</f>
        <v>0</v>
      </c>
      <c r="J16" s="47">
        <v>0</v>
      </c>
      <c r="K16" s="48">
        <f>ROUND(J16*I16,0)</f>
        <v>0</v>
      </c>
      <c r="L16" s="46">
        <f>ROUND(I16*1.03,2)</f>
        <v>0</v>
      </c>
      <c r="M16" s="47">
        <v>0</v>
      </c>
      <c r="N16" s="48">
        <f>ROUND(L16*M16,0)</f>
        <v>0</v>
      </c>
      <c r="O16" s="46">
        <f>ROUND(L16*1.03,2)</f>
        <v>0</v>
      </c>
      <c r="P16" s="47">
        <v>0</v>
      </c>
      <c r="Q16" s="48">
        <f>ROUND(O16*P16,0)</f>
        <v>0</v>
      </c>
      <c r="R16" s="46">
        <f>ROUND(O16*1.03,2)</f>
        <v>0</v>
      </c>
      <c r="S16" s="49">
        <v>0</v>
      </c>
      <c r="T16" s="48">
        <f>ROUND(R16*S16,0)</f>
        <v>0</v>
      </c>
      <c r="U16" s="48">
        <f>H16+K16+N16+Q16+T16</f>
        <v>0</v>
      </c>
    </row>
    <row r="17" spans="1:23" x14ac:dyDescent="0.25">
      <c r="A17" s="50" t="s">
        <v>46</v>
      </c>
      <c r="B17" s="51"/>
      <c r="C17" s="51"/>
      <c r="D17" s="51"/>
      <c r="E17" s="52"/>
      <c r="F17" s="46"/>
      <c r="G17" s="47"/>
      <c r="H17" s="53"/>
      <c r="I17" s="46"/>
      <c r="J17" s="47"/>
      <c r="K17" s="53"/>
      <c r="L17" s="46"/>
      <c r="M17" s="47"/>
      <c r="N17" s="53"/>
      <c r="O17" s="46"/>
      <c r="P17" s="47"/>
      <c r="Q17" s="53"/>
      <c r="R17" s="49"/>
      <c r="S17" s="55"/>
      <c r="T17" s="55"/>
      <c r="U17" s="56"/>
    </row>
    <row r="18" spans="1:23" x14ac:dyDescent="0.25">
      <c r="A18" s="43" t="s">
        <v>42</v>
      </c>
      <c r="B18" s="44"/>
      <c r="C18" s="44"/>
      <c r="D18" s="44"/>
      <c r="E18" s="45"/>
      <c r="F18" s="46">
        <v>0</v>
      </c>
      <c r="G18" s="47">
        <v>0</v>
      </c>
      <c r="H18" s="48">
        <f>ROUND(G18*F18,0)</f>
        <v>0</v>
      </c>
      <c r="I18" s="46">
        <f>ROUND(F18*1.03,2)</f>
        <v>0</v>
      </c>
      <c r="J18" s="47">
        <v>0</v>
      </c>
      <c r="K18" s="48">
        <f>ROUND(J18*I18,0)</f>
        <v>0</v>
      </c>
      <c r="L18" s="46">
        <f>ROUND(I18*1.03,2)</f>
        <v>0</v>
      </c>
      <c r="M18" s="47">
        <v>0</v>
      </c>
      <c r="N18" s="48">
        <f>ROUND(L18*M18,0)</f>
        <v>0</v>
      </c>
      <c r="O18" s="46">
        <f>ROUND(L18*1.03,2)</f>
        <v>0</v>
      </c>
      <c r="P18" s="47">
        <v>0</v>
      </c>
      <c r="Q18" s="48">
        <f>ROUND(O18*P18,0)</f>
        <v>0</v>
      </c>
      <c r="R18" s="46">
        <f>ROUND(O18*1.03,2)</f>
        <v>0</v>
      </c>
      <c r="S18" s="49">
        <v>0</v>
      </c>
      <c r="T18" s="48">
        <f>ROUND(R18*S18,0)</f>
        <v>0</v>
      </c>
      <c r="U18" s="48">
        <f>H18+K18+N18+Q18+T18</f>
        <v>0</v>
      </c>
    </row>
    <row r="19" spans="1:23" x14ac:dyDescent="0.25">
      <c r="A19" s="50" t="s">
        <v>43</v>
      </c>
      <c r="B19" s="51"/>
      <c r="C19" s="51"/>
      <c r="D19" s="51"/>
      <c r="E19" s="52"/>
      <c r="F19" s="46"/>
      <c r="G19" s="47"/>
      <c r="H19" s="53"/>
      <c r="I19" s="46"/>
      <c r="J19" s="47"/>
      <c r="K19" s="53"/>
      <c r="L19" s="46"/>
      <c r="M19" s="47"/>
      <c r="N19" s="53"/>
      <c r="O19" s="46"/>
      <c r="P19" s="47"/>
      <c r="Q19" s="53"/>
      <c r="R19" s="49"/>
      <c r="S19" s="55"/>
      <c r="T19" s="42"/>
      <c r="U19" s="42"/>
    </row>
    <row r="20" spans="1:23" x14ac:dyDescent="0.25">
      <c r="A20" s="43" t="s">
        <v>44</v>
      </c>
      <c r="B20" s="44"/>
      <c r="C20" s="44"/>
      <c r="D20" s="44"/>
      <c r="E20" s="45"/>
      <c r="F20" s="46">
        <v>0</v>
      </c>
      <c r="G20" s="47">
        <v>0</v>
      </c>
      <c r="H20" s="48">
        <f>ROUND(G20*F20,0)</f>
        <v>0</v>
      </c>
      <c r="I20" s="46">
        <f>ROUND(F20*1.03,2)</f>
        <v>0</v>
      </c>
      <c r="J20" s="47">
        <v>0</v>
      </c>
      <c r="K20" s="48">
        <f>ROUND(J20*I20,0)</f>
        <v>0</v>
      </c>
      <c r="L20" s="46">
        <f>ROUND(I20*1.03,2)</f>
        <v>0</v>
      </c>
      <c r="M20" s="47">
        <v>0</v>
      </c>
      <c r="N20" s="48">
        <f>ROUND(L20*M20,0)</f>
        <v>0</v>
      </c>
      <c r="O20" s="46">
        <f>ROUND(L20*1.03,2)</f>
        <v>0</v>
      </c>
      <c r="P20" s="47">
        <v>0</v>
      </c>
      <c r="Q20" s="48">
        <f>ROUND(O20*P20,0)</f>
        <v>0</v>
      </c>
      <c r="R20" s="46">
        <f>ROUND(O20*1.03,2)</f>
        <v>0</v>
      </c>
      <c r="S20" s="49">
        <v>0</v>
      </c>
      <c r="T20" s="48">
        <f>ROUND(R20*S20,0)</f>
        <v>0</v>
      </c>
      <c r="U20" s="48">
        <f>H20+K20+N20+Q20+T20</f>
        <v>0</v>
      </c>
      <c r="W20" t="s">
        <v>18</v>
      </c>
    </row>
    <row r="21" spans="1:23" x14ac:dyDescent="0.25">
      <c r="A21" s="50" t="s">
        <v>29</v>
      </c>
      <c r="B21" s="51"/>
      <c r="C21" s="51"/>
      <c r="D21" s="51"/>
      <c r="E21" s="52"/>
      <c r="F21" s="46"/>
      <c r="G21" s="47"/>
      <c r="H21" s="48"/>
      <c r="I21" s="46"/>
      <c r="J21" s="47"/>
      <c r="K21" s="48"/>
      <c r="L21" s="46"/>
      <c r="M21" s="47"/>
      <c r="N21" s="48"/>
      <c r="O21" s="46"/>
      <c r="P21" s="47"/>
      <c r="Q21" s="48"/>
      <c r="R21" s="46"/>
      <c r="S21" s="49"/>
      <c r="T21" s="48"/>
      <c r="U21" s="48"/>
    </row>
    <row r="22" spans="1:23" x14ac:dyDescent="0.25">
      <c r="A22" s="43" t="s">
        <v>54</v>
      </c>
      <c r="B22" s="44"/>
      <c r="C22" s="44"/>
      <c r="D22" s="44"/>
      <c r="E22" s="45"/>
      <c r="F22" s="46">
        <f>22000/800</f>
        <v>27.5</v>
      </c>
      <c r="G22" s="47">
        <v>0</v>
      </c>
      <c r="H22" s="48">
        <f>ROUND(G22*F22,0)</f>
        <v>0</v>
      </c>
      <c r="I22" s="46">
        <f>22750/800</f>
        <v>28.4375</v>
      </c>
      <c r="J22" s="47">
        <v>0</v>
      </c>
      <c r="K22" s="48">
        <f>ROUND(J22*I22,0)</f>
        <v>0</v>
      </c>
      <c r="L22" s="46">
        <f>23800/800</f>
        <v>29.75</v>
      </c>
      <c r="M22" s="47">
        <v>0</v>
      </c>
      <c r="N22" s="48">
        <f>ROUND(L22*M22,0)</f>
        <v>0</v>
      </c>
      <c r="O22" s="46">
        <f>25000/800</f>
        <v>31.25</v>
      </c>
      <c r="P22" s="47">
        <v>0</v>
      </c>
      <c r="Q22" s="48">
        <f>ROUND(O22*P22,0)</f>
        <v>0</v>
      </c>
      <c r="R22" s="46">
        <f>ROUND(O22*1.03,2)</f>
        <v>32.19</v>
      </c>
      <c r="S22" s="49">
        <v>0</v>
      </c>
      <c r="T22" s="48">
        <f>ROUND(R22*S22,0)</f>
        <v>0</v>
      </c>
      <c r="U22" s="48">
        <f>H22+K22+N22+Q22+T22</f>
        <v>0</v>
      </c>
    </row>
    <row r="23" spans="1:23" x14ac:dyDescent="0.25">
      <c r="A23" s="43" t="s">
        <v>57</v>
      </c>
      <c r="B23" s="44"/>
      <c r="C23" s="44"/>
      <c r="D23" s="44"/>
      <c r="E23" s="45"/>
      <c r="F23" s="46">
        <f>15000/420</f>
        <v>35.714285714285715</v>
      </c>
      <c r="G23" s="47">
        <v>0</v>
      </c>
      <c r="H23" s="48">
        <f>ROUND(G23*F23,0)</f>
        <v>0</v>
      </c>
      <c r="I23" s="46">
        <f>15250/420</f>
        <v>36.30952380952381</v>
      </c>
      <c r="J23" s="47">
        <v>0</v>
      </c>
      <c r="K23" s="48">
        <f>ROUND(J23*I23,0)</f>
        <v>0</v>
      </c>
      <c r="L23" s="46">
        <f>16200/420</f>
        <v>38.571428571428569</v>
      </c>
      <c r="M23" s="47">
        <v>0</v>
      </c>
      <c r="N23" s="48">
        <f>ROUND(L23*M23,0)</f>
        <v>0</v>
      </c>
      <c r="O23" s="46">
        <f>16700/420</f>
        <v>39.761904761904759</v>
      </c>
      <c r="P23" s="47">
        <v>0</v>
      </c>
      <c r="Q23" s="48">
        <f>ROUND(O23*P23,0)</f>
        <v>0</v>
      </c>
      <c r="R23" s="46">
        <f>ROUND(O23*1.03,2)</f>
        <v>40.950000000000003</v>
      </c>
      <c r="S23" s="49">
        <v>0</v>
      </c>
      <c r="T23" s="48">
        <f>ROUND(R23*S23,0)</f>
        <v>0</v>
      </c>
      <c r="U23" s="48">
        <f>H23+K23+N23+Q23+T23</f>
        <v>0</v>
      </c>
    </row>
    <row r="24" spans="1:23" x14ac:dyDescent="0.25">
      <c r="A24" s="50" t="s">
        <v>30</v>
      </c>
      <c r="B24" s="51"/>
      <c r="C24" s="51"/>
      <c r="D24" s="51"/>
      <c r="E24" s="52"/>
      <c r="F24" s="46"/>
      <c r="G24" s="47"/>
      <c r="H24" s="48"/>
      <c r="I24" s="46"/>
      <c r="J24" s="47"/>
      <c r="K24" s="48"/>
      <c r="L24" s="46"/>
      <c r="M24" s="47"/>
      <c r="N24" s="48"/>
      <c r="O24" s="46"/>
      <c r="P24" s="47"/>
      <c r="Q24" s="48"/>
      <c r="R24" s="46"/>
      <c r="S24" s="49"/>
      <c r="T24" s="48"/>
      <c r="U24" s="48"/>
    </row>
    <row r="25" spans="1:23" x14ac:dyDescent="0.25">
      <c r="A25" s="43" t="s">
        <v>35</v>
      </c>
      <c r="B25" s="44"/>
      <c r="C25" s="44"/>
      <c r="D25" s="44"/>
      <c r="E25" s="45"/>
      <c r="F25" s="46">
        <v>14.5</v>
      </c>
      <c r="G25" s="47">
        <v>0</v>
      </c>
      <c r="H25" s="48">
        <f>ROUND(G25*F25,0)</f>
        <v>0</v>
      </c>
      <c r="I25" s="46">
        <f>ROUND(F25*1.03,2)</f>
        <v>14.94</v>
      </c>
      <c r="J25" s="47">
        <v>0</v>
      </c>
      <c r="K25" s="57">
        <f>ROUND(J25*I25,0)</f>
        <v>0</v>
      </c>
      <c r="L25" s="46">
        <f>ROUND(I25*1.03,2)</f>
        <v>15.39</v>
      </c>
      <c r="M25" s="47">
        <v>0</v>
      </c>
      <c r="N25" s="48">
        <f>ROUND(L25*M25,0)</f>
        <v>0</v>
      </c>
      <c r="O25" s="46">
        <f>ROUND(L25*1.03,2)</f>
        <v>15.85</v>
      </c>
      <c r="P25" s="47">
        <v>0</v>
      </c>
      <c r="Q25" s="48">
        <f>ROUND(O25*P25,0)</f>
        <v>0</v>
      </c>
      <c r="R25" s="46">
        <f>ROUND(O25*1.03,2)</f>
        <v>16.329999999999998</v>
      </c>
      <c r="S25" s="58">
        <v>0</v>
      </c>
      <c r="T25" s="48">
        <f>ROUND(R25*S25,0)</f>
        <v>0</v>
      </c>
      <c r="U25" s="48">
        <f>H25+K25+N25+Q25+T25</f>
        <v>0</v>
      </c>
      <c r="W25" t="s">
        <v>18</v>
      </c>
    </row>
    <row r="26" spans="1:23" x14ac:dyDescent="0.25">
      <c r="A26" s="59" t="s">
        <v>5</v>
      </c>
      <c r="B26" s="59"/>
      <c r="C26" s="59"/>
      <c r="D26" s="59"/>
      <c r="E26" s="59"/>
      <c r="F26" s="60"/>
      <c r="G26" s="61">
        <f>SUM(G12:G25)</f>
        <v>0</v>
      </c>
      <c r="H26" s="62">
        <f>SUM(H12:H25)</f>
        <v>0</v>
      </c>
      <c r="I26" s="63"/>
      <c r="J26" s="61">
        <f>SUM(J12:J25)</f>
        <v>0</v>
      </c>
      <c r="K26" s="62">
        <f>SUM(K12:K25)</f>
        <v>0</v>
      </c>
      <c r="L26" s="60"/>
      <c r="M26" s="61">
        <f>SUM(M12:M25)</f>
        <v>0</v>
      </c>
      <c r="N26" s="62">
        <f>SUM(N12:N25)</f>
        <v>0</v>
      </c>
      <c r="O26" s="60"/>
      <c r="P26" s="61">
        <f>SUM(P12:P25)</f>
        <v>0</v>
      </c>
      <c r="Q26" s="62">
        <f>SUM(Q12:Q25)</f>
        <v>0</v>
      </c>
      <c r="R26" s="64"/>
      <c r="S26" s="65"/>
      <c r="T26" s="62">
        <f>SUM(T12:T25)</f>
        <v>0</v>
      </c>
      <c r="U26" s="62">
        <f>H26+K26+N26+Q26+T26</f>
        <v>0</v>
      </c>
    </row>
    <row r="27" spans="1:23" x14ac:dyDescent="0.25">
      <c r="A27" s="66" t="s">
        <v>58</v>
      </c>
      <c r="B27" s="66"/>
      <c r="C27" s="66"/>
      <c r="D27" s="66"/>
      <c r="E27" s="67"/>
      <c r="F27" s="68" t="s">
        <v>6</v>
      </c>
      <c r="G27" s="68"/>
      <c r="H27" s="68"/>
      <c r="I27" s="69" t="s">
        <v>7</v>
      </c>
      <c r="J27" s="68"/>
      <c r="K27" s="70"/>
      <c r="L27" s="68" t="s">
        <v>20</v>
      </c>
      <c r="M27" s="68"/>
      <c r="N27" s="68"/>
      <c r="O27" s="68" t="s">
        <v>38</v>
      </c>
      <c r="P27" s="68"/>
      <c r="Q27" s="68"/>
      <c r="R27" s="68" t="s">
        <v>39</v>
      </c>
      <c r="S27" s="68"/>
      <c r="T27" s="68"/>
      <c r="U27" s="71"/>
    </row>
    <row r="28" spans="1:23" x14ac:dyDescent="0.25">
      <c r="A28" s="72" t="s">
        <v>28</v>
      </c>
      <c r="B28" s="72"/>
      <c r="C28" s="72"/>
      <c r="D28" s="72"/>
      <c r="E28" s="72"/>
      <c r="F28" s="73">
        <v>0.31900000000000001</v>
      </c>
      <c r="G28" s="74"/>
      <c r="H28" s="48">
        <f>ROUND(SUM(H12:H18)*F28,0)</f>
        <v>0</v>
      </c>
      <c r="I28" s="75">
        <f>F28</f>
        <v>0.31900000000000001</v>
      </c>
      <c r="J28" s="76"/>
      <c r="K28" s="48">
        <f>ROUND(SUM(K12:K18)*I28,0)</f>
        <v>0</v>
      </c>
      <c r="L28" s="73">
        <f>F28</f>
        <v>0.31900000000000001</v>
      </c>
      <c r="M28" s="76"/>
      <c r="N28" s="48">
        <f>ROUND(SUM(N12:N18)*L28,0)</f>
        <v>0</v>
      </c>
      <c r="O28" s="73">
        <f>F28</f>
        <v>0.31900000000000001</v>
      </c>
      <c r="P28" s="76"/>
      <c r="Q28" s="48">
        <f>ROUND(SUM(Q12:Q18)*O28,0)</f>
        <v>0</v>
      </c>
      <c r="R28" s="73">
        <f>I28</f>
        <v>0.31900000000000001</v>
      </c>
      <c r="S28" s="76"/>
      <c r="T28" s="48">
        <f>ROUND(SUM(T12:T18)*R28,0)</f>
        <v>0</v>
      </c>
      <c r="U28" s="48">
        <f t="shared" ref="U28:U33" si="0">H28+K28+N28+Q28+T28</f>
        <v>0</v>
      </c>
    </row>
    <row r="29" spans="1:23" x14ac:dyDescent="0.25">
      <c r="A29" s="72" t="s">
        <v>37</v>
      </c>
      <c r="B29" s="72"/>
      <c r="C29" s="72"/>
      <c r="D29" s="72"/>
      <c r="E29" s="72"/>
      <c r="F29" s="73">
        <v>0.17599999999999999</v>
      </c>
      <c r="G29" s="77"/>
      <c r="H29" s="48">
        <f>ROUND(SUM(H20)*F29,0)</f>
        <v>0</v>
      </c>
      <c r="I29" s="75">
        <f>F29</f>
        <v>0.17599999999999999</v>
      </c>
      <c r="J29" s="77"/>
      <c r="K29" s="48">
        <f>ROUND(SUM(K20)*I29,0)</f>
        <v>0</v>
      </c>
      <c r="L29" s="73">
        <f>F29</f>
        <v>0.17599999999999999</v>
      </c>
      <c r="M29" s="77"/>
      <c r="N29" s="48">
        <f>ROUND(SUM(N20)*L29,0)</f>
        <v>0</v>
      </c>
      <c r="O29" s="73">
        <f>F29</f>
        <v>0.17599999999999999</v>
      </c>
      <c r="P29" s="77"/>
      <c r="Q29" s="48">
        <f>ROUND(SUM(Q20)*O29,0)</f>
        <v>0</v>
      </c>
      <c r="R29" s="73">
        <f>I29</f>
        <v>0.17599999999999999</v>
      </c>
      <c r="S29" s="77"/>
      <c r="T29" s="48">
        <f>ROUND(SUM(T20)*R29,0)</f>
        <v>0</v>
      </c>
      <c r="U29" s="48">
        <f t="shared" si="0"/>
        <v>0</v>
      </c>
    </row>
    <row r="30" spans="1:23" x14ac:dyDescent="0.25">
      <c r="A30" s="72" t="s">
        <v>29</v>
      </c>
      <c r="B30" s="72"/>
      <c r="C30" s="72"/>
      <c r="D30" s="72"/>
      <c r="E30" s="72"/>
      <c r="F30" s="73">
        <v>0.13</v>
      </c>
      <c r="G30" s="77"/>
      <c r="H30" s="48">
        <f>ROUND(SUM(H22:H23)*F30,0)</f>
        <v>0</v>
      </c>
      <c r="I30" s="75">
        <f>F30</f>
        <v>0.13</v>
      </c>
      <c r="J30" s="77"/>
      <c r="K30" s="48">
        <f>ROUND(SUM(K22:K23)*I30,0)</f>
        <v>0</v>
      </c>
      <c r="L30" s="73">
        <f>F30</f>
        <v>0.13</v>
      </c>
      <c r="M30" s="77"/>
      <c r="N30" s="48">
        <f>ROUND(SUM(N22:N23)*L30,0)</f>
        <v>0</v>
      </c>
      <c r="O30" s="73">
        <f>F30</f>
        <v>0.13</v>
      </c>
      <c r="P30" s="77"/>
      <c r="Q30" s="48">
        <f>ROUND(SUM(Q22:Q23)*O30,0)</f>
        <v>0</v>
      </c>
      <c r="R30" s="73">
        <f>I30</f>
        <v>0.13</v>
      </c>
      <c r="S30" s="77"/>
      <c r="T30" s="48">
        <f>ROUND(SUM(T22:T23)*R30,0)</f>
        <v>0</v>
      </c>
      <c r="U30" s="48">
        <f t="shared" si="0"/>
        <v>0</v>
      </c>
    </row>
    <row r="31" spans="1:23" x14ac:dyDescent="0.25">
      <c r="A31" s="72" t="s">
        <v>30</v>
      </c>
      <c r="B31" s="72"/>
      <c r="C31" s="72"/>
      <c r="D31" s="72"/>
      <c r="E31" s="72"/>
      <c r="F31" s="78">
        <v>0.02</v>
      </c>
      <c r="G31" s="79"/>
      <c r="H31" s="48">
        <f>ROUND(SUM(H25)*F31,0)</f>
        <v>0</v>
      </c>
      <c r="I31" s="75">
        <f>F31</f>
        <v>0.02</v>
      </c>
      <c r="J31" s="79"/>
      <c r="K31" s="48">
        <f>ROUND(SUM(K25)*I31,0)</f>
        <v>0</v>
      </c>
      <c r="L31" s="75">
        <f>F31</f>
        <v>0.02</v>
      </c>
      <c r="M31" s="79"/>
      <c r="N31" s="48">
        <f>ROUND(SUM(N25)*L31,0)</f>
        <v>0</v>
      </c>
      <c r="O31" s="75">
        <f>F31</f>
        <v>0.02</v>
      </c>
      <c r="P31" s="79"/>
      <c r="Q31" s="48">
        <f>ROUND(SUM(Q25)*O31,0)</f>
        <v>0</v>
      </c>
      <c r="R31" s="75">
        <f>I31</f>
        <v>0.02</v>
      </c>
      <c r="S31" s="79"/>
      <c r="T31" s="48">
        <f>ROUND(SUM(T25)*R31,0)</f>
        <v>0</v>
      </c>
      <c r="U31" s="48">
        <f t="shared" si="0"/>
        <v>0</v>
      </c>
    </row>
    <row r="32" spans="1:23" x14ac:dyDescent="0.25">
      <c r="A32" s="59" t="s">
        <v>8</v>
      </c>
      <c r="B32" s="59"/>
      <c r="C32" s="59"/>
      <c r="D32" s="59"/>
      <c r="E32" s="59"/>
      <c r="F32" s="80"/>
      <c r="G32" s="81"/>
      <c r="H32" s="62">
        <f>SUM(H28:H31)</f>
        <v>0</v>
      </c>
      <c r="I32" s="82"/>
      <c r="J32" s="82"/>
      <c r="K32" s="65">
        <f>SUM(K28:K31)</f>
        <v>0</v>
      </c>
      <c r="L32" s="83"/>
      <c r="M32" s="82"/>
      <c r="N32" s="62">
        <f>SUM(N28:N31)</f>
        <v>0</v>
      </c>
      <c r="O32" s="83"/>
      <c r="P32" s="82"/>
      <c r="Q32" s="62">
        <f>SUM(Q28:Q31)</f>
        <v>0</v>
      </c>
      <c r="R32" s="64"/>
      <c r="S32" s="65"/>
      <c r="T32" s="62">
        <f>SUM(T28:T31)</f>
        <v>0</v>
      </c>
      <c r="U32" s="84">
        <f t="shared" si="0"/>
        <v>0</v>
      </c>
    </row>
    <row r="33" spans="1:23" s="1" customFormat="1" x14ac:dyDescent="0.25">
      <c r="A33" s="59" t="s">
        <v>9</v>
      </c>
      <c r="B33" s="59"/>
      <c r="C33" s="59"/>
      <c r="D33" s="59"/>
      <c r="E33" s="59"/>
      <c r="F33" s="85"/>
      <c r="G33" s="86"/>
      <c r="H33" s="62">
        <f>H26+H32</f>
        <v>0</v>
      </c>
      <c r="I33" s="87"/>
      <c r="J33" s="87"/>
      <c r="K33" s="65">
        <f>K26+K32</f>
        <v>0</v>
      </c>
      <c r="L33" s="88"/>
      <c r="M33" s="87"/>
      <c r="N33" s="62">
        <f>N26+N32</f>
        <v>0</v>
      </c>
      <c r="O33" s="88"/>
      <c r="P33" s="87"/>
      <c r="Q33" s="62">
        <f>Q26+Q32</f>
        <v>0</v>
      </c>
      <c r="R33" s="64"/>
      <c r="S33" s="65"/>
      <c r="T33" s="62">
        <f>T26+T32</f>
        <v>0</v>
      </c>
      <c r="U33" s="89">
        <f t="shared" si="0"/>
        <v>0</v>
      </c>
    </row>
    <row r="34" spans="1:23" x14ac:dyDescent="0.25">
      <c r="A34" s="66" t="s">
        <v>15</v>
      </c>
      <c r="B34" s="66"/>
      <c r="C34" s="66"/>
      <c r="D34" s="66"/>
      <c r="E34" s="67"/>
      <c r="F34" s="68" t="s">
        <v>6</v>
      </c>
      <c r="G34" s="68"/>
      <c r="H34" s="68"/>
      <c r="I34" s="69" t="s">
        <v>7</v>
      </c>
      <c r="J34" s="68"/>
      <c r="K34" s="70"/>
      <c r="L34" s="68" t="s">
        <v>20</v>
      </c>
      <c r="M34" s="68"/>
      <c r="N34" s="68"/>
      <c r="O34" s="68" t="s">
        <v>38</v>
      </c>
      <c r="P34" s="68"/>
      <c r="Q34" s="68"/>
      <c r="R34" s="68" t="s">
        <v>39</v>
      </c>
      <c r="S34" s="68"/>
      <c r="T34" s="68"/>
      <c r="U34" s="71"/>
    </row>
    <row r="35" spans="1:23" ht="15" customHeight="1" x14ac:dyDescent="0.25">
      <c r="A35" s="90" t="s">
        <v>22</v>
      </c>
      <c r="B35" s="90"/>
      <c r="C35" s="90"/>
      <c r="D35" s="90"/>
      <c r="E35" s="90"/>
      <c r="F35" s="91"/>
      <c r="G35" s="92"/>
      <c r="H35" s="48">
        <v>0</v>
      </c>
      <c r="I35" s="93"/>
      <c r="J35" s="93"/>
      <c r="K35" s="49">
        <v>0</v>
      </c>
      <c r="L35" s="94"/>
      <c r="M35" s="93"/>
      <c r="N35" s="95">
        <v>0</v>
      </c>
      <c r="O35" s="94"/>
      <c r="P35" s="93"/>
      <c r="Q35" s="95">
        <v>0</v>
      </c>
      <c r="R35" s="94"/>
      <c r="S35" s="93"/>
      <c r="T35" s="95">
        <v>0</v>
      </c>
      <c r="U35" s="48">
        <f>H35+K35+N35+Q35+T35</f>
        <v>0</v>
      </c>
    </row>
    <row r="36" spans="1:23" x14ac:dyDescent="0.25">
      <c r="A36" s="32" t="s">
        <v>23</v>
      </c>
      <c r="B36" s="32"/>
      <c r="C36" s="32"/>
      <c r="D36" s="32"/>
      <c r="E36" s="32"/>
      <c r="F36" s="91"/>
      <c r="G36" s="92"/>
      <c r="H36" s="48">
        <v>0</v>
      </c>
      <c r="I36" s="76"/>
      <c r="J36" s="93"/>
      <c r="K36" s="49">
        <v>0</v>
      </c>
      <c r="L36" s="96"/>
      <c r="M36" s="76"/>
      <c r="N36" s="48">
        <v>0</v>
      </c>
      <c r="O36" s="96"/>
      <c r="P36" s="76"/>
      <c r="Q36" s="48">
        <v>0</v>
      </c>
      <c r="R36" s="96"/>
      <c r="S36" s="76"/>
      <c r="T36" s="48">
        <v>0</v>
      </c>
      <c r="U36" s="48">
        <f>H36+K36+N36+Q36+T36</f>
        <v>0</v>
      </c>
    </row>
    <row r="37" spans="1:23" ht="13.5" customHeight="1" x14ac:dyDescent="0.25">
      <c r="A37" s="90" t="s">
        <v>24</v>
      </c>
      <c r="B37" s="90"/>
      <c r="C37" s="90"/>
      <c r="D37" s="90"/>
      <c r="E37" s="90"/>
      <c r="F37" s="91"/>
      <c r="G37" s="97"/>
      <c r="H37" s="48">
        <v>0</v>
      </c>
      <c r="I37" s="76"/>
      <c r="J37" s="93"/>
      <c r="K37" s="49">
        <v>0</v>
      </c>
      <c r="L37" s="96"/>
      <c r="M37" s="76"/>
      <c r="N37" s="48">
        <v>0</v>
      </c>
      <c r="O37" s="96"/>
      <c r="P37" s="76"/>
      <c r="Q37" s="48">
        <v>0</v>
      </c>
      <c r="R37" s="96"/>
      <c r="S37" s="76"/>
      <c r="T37" s="48">
        <v>0</v>
      </c>
      <c r="U37" s="48">
        <f>H37+K37+N37+Q37+T37</f>
        <v>0</v>
      </c>
    </row>
    <row r="38" spans="1:23" ht="15" customHeight="1" x14ac:dyDescent="0.25">
      <c r="A38" s="32" t="s">
        <v>32</v>
      </c>
      <c r="B38" s="32"/>
      <c r="C38" s="32"/>
      <c r="D38" s="32"/>
      <c r="E38" s="32"/>
      <c r="F38" s="91"/>
      <c r="G38" s="98"/>
      <c r="H38" s="48">
        <v>0</v>
      </c>
      <c r="I38" s="76"/>
      <c r="J38" s="93"/>
      <c r="K38" s="49">
        <v>0</v>
      </c>
      <c r="L38" s="94"/>
      <c r="M38" s="93"/>
      <c r="N38" s="48">
        <v>0</v>
      </c>
      <c r="O38" s="94"/>
      <c r="P38" s="93"/>
      <c r="Q38" s="48">
        <v>0</v>
      </c>
      <c r="R38" s="94"/>
      <c r="S38" s="93"/>
      <c r="T38" s="48">
        <v>0</v>
      </c>
      <c r="U38" s="48">
        <f>H38+K38+N38+Q38+T38</f>
        <v>0</v>
      </c>
    </row>
    <row r="39" spans="1:23" ht="15" customHeight="1" x14ac:dyDescent="0.25">
      <c r="A39" s="32" t="s">
        <v>62</v>
      </c>
      <c r="B39" s="32"/>
      <c r="C39" s="32"/>
      <c r="D39" s="32"/>
      <c r="E39" s="32"/>
      <c r="F39" s="99"/>
      <c r="G39" s="100"/>
      <c r="H39" s="48">
        <f>(G22/800)*12718</f>
        <v>0</v>
      </c>
      <c r="I39" s="76"/>
      <c r="J39" s="93"/>
      <c r="K39" s="49">
        <f>(J22/800)*(12718*1.08)</f>
        <v>0</v>
      </c>
      <c r="L39" s="94"/>
      <c r="M39" s="93"/>
      <c r="N39" s="49">
        <f>(J22/800)*(12718*1.08*1.08)</f>
        <v>0</v>
      </c>
      <c r="O39" s="94"/>
      <c r="P39" s="93"/>
      <c r="Q39" s="49">
        <f>(J22/800)*(12718*1.08*1.08*1.08)</f>
        <v>0</v>
      </c>
      <c r="R39" s="94"/>
      <c r="S39" s="93"/>
      <c r="T39" s="57">
        <f>(J22/800)*(12718*1.08*1.08*1.08*1.08)</f>
        <v>0</v>
      </c>
      <c r="U39" s="48">
        <f>H39+K39+N39+Q39+T39</f>
        <v>0</v>
      </c>
    </row>
    <row r="40" spans="1:23" x14ac:dyDescent="0.25">
      <c r="A40" s="59" t="s">
        <v>16</v>
      </c>
      <c r="B40" s="59"/>
      <c r="C40" s="59"/>
      <c r="D40" s="59"/>
      <c r="E40" s="59"/>
      <c r="F40" s="101"/>
      <c r="G40" s="102"/>
      <c r="H40" s="89">
        <f>SUM(H35:H39)</f>
        <v>0</v>
      </c>
      <c r="I40" s="102"/>
      <c r="J40" s="102"/>
      <c r="K40" s="103">
        <f>SUM(K35:K39)</f>
        <v>0</v>
      </c>
      <c r="L40" s="104"/>
      <c r="M40" s="102"/>
      <c r="N40" s="89">
        <f>SUM(N35:N39)</f>
        <v>0</v>
      </c>
      <c r="O40" s="104"/>
      <c r="P40" s="102"/>
      <c r="Q40" s="89">
        <f>SUM(Q35:Q39)</f>
        <v>0</v>
      </c>
      <c r="R40" s="105"/>
      <c r="S40" s="103"/>
      <c r="T40" s="89">
        <f>SUM(T35:T39)</f>
        <v>0</v>
      </c>
      <c r="U40" s="89">
        <f t="shared" ref="U40" si="1">H40+K40+N40+Q40+T40</f>
        <v>0</v>
      </c>
    </row>
    <row r="41" spans="1:23" x14ac:dyDescent="0.25">
      <c r="A41" s="66" t="s">
        <v>10</v>
      </c>
      <c r="B41" s="66"/>
      <c r="C41" s="66"/>
      <c r="D41" s="66"/>
      <c r="E41" s="67"/>
      <c r="F41" s="68" t="s">
        <v>6</v>
      </c>
      <c r="G41" s="68"/>
      <c r="H41" s="68"/>
      <c r="I41" s="69" t="s">
        <v>7</v>
      </c>
      <c r="J41" s="68"/>
      <c r="K41" s="70"/>
      <c r="L41" s="68" t="s">
        <v>20</v>
      </c>
      <c r="M41" s="68"/>
      <c r="N41" s="68"/>
      <c r="O41" s="68" t="s">
        <v>38</v>
      </c>
      <c r="P41" s="68"/>
      <c r="Q41" s="68"/>
      <c r="R41" s="68" t="s">
        <v>39</v>
      </c>
      <c r="S41" s="68"/>
      <c r="T41" s="68"/>
      <c r="U41" s="106"/>
    </row>
    <row r="42" spans="1:23" ht="34.5" customHeight="1" x14ac:dyDescent="0.25">
      <c r="A42" s="107" t="s">
        <v>18</v>
      </c>
      <c r="B42" s="107"/>
      <c r="C42" s="107"/>
      <c r="D42" s="107"/>
      <c r="E42" s="107"/>
      <c r="F42" s="108"/>
      <c r="G42" s="109" t="s">
        <v>11</v>
      </c>
      <c r="H42" s="110" t="s">
        <v>59</v>
      </c>
      <c r="I42" s="111"/>
      <c r="J42" s="109" t="s">
        <v>11</v>
      </c>
      <c r="K42" s="110" t="s">
        <v>59</v>
      </c>
      <c r="L42" s="112"/>
      <c r="M42" s="109" t="s">
        <v>11</v>
      </c>
      <c r="N42" s="110" t="s">
        <v>59</v>
      </c>
      <c r="O42" s="112"/>
      <c r="P42" s="109" t="s">
        <v>11</v>
      </c>
      <c r="Q42" s="110" t="s">
        <v>59</v>
      </c>
      <c r="R42" s="113"/>
      <c r="S42" s="109" t="s">
        <v>11</v>
      </c>
      <c r="T42" s="110" t="s">
        <v>59</v>
      </c>
      <c r="U42" s="106"/>
      <c r="W42" t="s">
        <v>18</v>
      </c>
    </row>
    <row r="43" spans="1:23" x14ac:dyDescent="0.25">
      <c r="A43" s="34" t="s">
        <v>36</v>
      </c>
      <c r="B43" s="34"/>
      <c r="C43" s="34"/>
      <c r="D43" s="34"/>
      <c r="E43" s="34"/>
      <c r="F43" s="114"/>
      <c r="G43" s="54">
        <v>0</v>
      </c>
      <c r="H43" s="53">
        <v>0</v>
      </c>
      <c r="I43" s="55"/>
      <c r="J43" s="54">
        <v>0</v>
      </c>
      <c r="K43" s="54">
        <v>0</v>
      </c>
      <c r="L43" s="115"/>
      <c r="M43" s="54">
        <v>0</v>
      </c>
      <c r="N43" s="53">
        <v>0</v>
      </c>
      <c r="O43" s="115"/>
      <c r="P43" s="54">
        <v>0</v>
      </c>
      <c r="Q43" s="53">
        <v>0</v>
      </c>
      <c r="R43" s="116"/>
      <c r="S43" s="54">
        <v>0</v>
      </c>
      <c r="T43" s="53">
        <v>0</v>
      </c>
      <c r="U43" s="117">
        <f>G43+H43+J43+K43+M43+N43+P43+Q43+S43+T43</f>
        <v>0</v>
      </c>
    </row>
    <row r="44" spans="1:23" x14ac:dyDescent="0.25">
      <c r="A44" s="32" t="s">
        <v>25</v>
      </c>
      <c r="B44" s="32"/>
      <c r="C44" s="32"/>
      <c r="D44" s="32"/>
      <c r="E44" s="32"/>
      <c r="F44" s="114"/>
      <c r="G44" s="54">
        <v>0</v>
      </c>
      <c r="H44" s="53">
        <v>0</v>
      </c>
      <c r="I44" s="55"/>
      <c r="J44" s="54">
        <v>0</v>
      </c>
      <c r="K44" s="54">
        <v>0</v>
      </c>
      <c r="L44" s="115"/>
      <c r="M44" s="54">
        <v>0</v>
      </c>
      <c r="N44" s="53">
        <v>0</v>
      </c>
      <c r="O44" s="115"/>
      <c r="P44" s="54">
        <v>0</v>
      </c>
      <c r="Q44" s="53">
        <v>0</v>
      </c>
      <c r="R44" s="116"/>
      <c r="S44" s="54">
        <v>0</v>
      </c>
      <c r="T44" s="53">
        <v>0</v>
      </c>
      <c r="U44" s="117">
        <f>G44+H44+J44+K44+M44+N44+P44+Q44+S44+T44</f>
        <v>0</v>
      </c>
    </row>
    <row r="45" spans="1:23" x14ac:dyDescent="0.25">
      <c r="A45" s="32" t="s">
        <v>12</v>
      </c>
      <c r="B45" s="32"/>
      <c r="C45" s="32"/>
      <c r="D45" s="32"/>
      <c r="E45" s="32"/>
      <c r="F45" s="114"/>
      <c r="G45" s="54">
        <v>0</v>
      </c>
      <c r="H45" s="53">
        <v>0</v>
      </c>
      <c r="I45" s="55"/>
      <c r="J45" s="54">
        <v>0</v>
      </c>
      <c r="K45" s="54">
        <v>0</v>
      </c>
      <c r="L45" s="115"/>
      <c r="M45" s="54">
        <v>0</v>
      </c>
      <c r="N45" s="53">
        <v>0</v>
      </c>
      <c r="O45" s="115"/>
      <c r="P45" s="54">
        <v>0</v>
      </c>
      <c r="Q45" s="53">
        <v>0</v>
      </c>
      <c r="R45" s="116"/>
      <c r="S45" s="54">
        <v>0</v>
      </c>
      <c r="T45" s="53">
        <v>0</v>
      </c>
      <c r="U45" s="117">
        <f>G45+H45+J45+K45+M45+N45+P45+Q45+S45+T45</f>
        <v>0</v>
      </c>
    </row>
    <row r="46" spans="1:23" x14ac:dyDescent="0.25">
      <c r="A46" s="32" t="s">
        <v>13</v>
      </c>
      <c r="B46" s="32"/>
      <c r="C46" s="32"/>
      <c r="D46" s="32"/>
      <c r="E46" s="32"/>
      <c r="F46" s="114"/>
      <c r="G46" s="118">
        <v>0</v>
      </c>
      <c r="H46" s="119">
        <v>0</v>
      </c>
      <c r="I46" s="55"/>
      <c r="J46" s="118">
        <v>0</v>
      </c>
      <c r="K46" s="119">
        <v>0</v>
      </c>
      <c r="L46" s="120"/>
      <c r="M46" s="118">
        <v>0</v>
      </c>
      <c r="N46" s="119">
        <v>0</v>
      </c>
      <c r="O46" s="120"/>
      <c r="P46" s="118">
        <v>0</v>
      </c>
      <c r="Q46" s="119">
        <v>0</v>
      </c>
      <c r="R46" s="121"/>
      <c r="S46" s="118">
        <v>0</v>
      </c>
      <c r="T46" s="119">
        <v>0</v>
      </c>
      <c r="U46" s="122">
        <f>G46+H46+J46+K46+M46+N46+P46+Q46+S46+T46</f>
        <v>0</v>
      </c>
    </row>
    <row r="47" spans="1:23" x14ac:dyDescent="0.25">
      <c r="A47" s="33" t="s">
        <v>61</v>
      </c>
      <c r="B47" s="33"/>
      <c r="C47" s="33"/>
      <c r="D47" s="33"/>
      <c r="E47" s="33"/>
      <c r="F47" s="114"/>
      <c r="G47" s="54">
        <f>SUM(G43:G46)</f>
        <v>0</v>
      </c>
      <c r="H47" s="53">
        <f>SUM(H43:H46)</f>
        <v>0</v>
      </c>
      <c r="I47" s="55"/>
      <c r="J47" s="54">
        <f>SUM(J43:J46)</f>
        <v>0</v>
      </c>
      <c r="K47" s="54">
        <f>SUM(K43:K46)</f>
        <v>0</v>
      </c>
      <c r="L47" s="115"/>
      <c r="M47" s="54">
        <f>SUM(M43:M46)</f>
        <v>0</v>
      </c>
      <c r="N47" s="119">
        <f>SUM(N43:N46)</f>
        <v>0</v>
      </c>
      <c r="O47" s="115"/>
      <c r="P47" s="54">
        <f>SUM(P43:P46)</f>
        <v>0</v>
      </c>
      <c r="Q47" s="119">
        <f>SUM(Q43:Q46)</f>
        <v>0</v>
      </c>
      <c r="R47" s="116"/>
      <c r="S47" s="54">
        <f>SUM(S43:S46)</f>
        <v>0</v>
      </c>
      <c r="T47" s="119">
        <f>SUM(T43:T46)</f>
        <v>0</v>
      </c>
      <c r="U47" s="117"/>
    </row>
    <row r="48" spans="1:23" x14ac:dyDescent="0.25">
      <c r="A48" s="59" t="s">
        <v>14</v>
      </c>
      <c r="B48" s="59"/>
      <c r="C48" s="59"/>
      <c r="D48" s="59"/>
      <c r="E48" s="59"/>
      <c r="F48" s="123"/>
      <c r="G48" s="124">
        <f>G47+H47</f>
        <v>0</v>
      </c>
      <c r="H48" s="125"/>
      <c r="I48" s="126"/>
      <c r="J48" s="124">
        <f>J47+K47</f>
        <v>0</v>
      </c>
      <c r="K48" s="125"/>
      <c r="L48" s="127"/>
      <c r="M48" s="124">
        <f>M47+N47</f>
        <v>0</v>
      </c>
      <c r="N48" s="125"/>
      <c r="O48" s="127"/>
      <c r="P48" s="124">
        <f>P47+Q47</f>
        <v>0</v>
      </c>
      <c r="Q48" s="125"/>
      <c r="R48" s="127"/>
      <c r="S48" s="124">
        <f>S47+T47</f>
        <v>0</v>
      </c>
      <c r="T48" s="125"/>
      <c r="U48" s="62">
        <f>G48+J48+M48+P48+S48</f>
        <v>0</v>
      </c>
    </row>
    <row r="49" spans="1:22" x14ac:dyDescent="0.25">
      <c r="A49" s="66" t="s">
        <v>19</v>
      </c>
      <c r="B49" s="66"/>
      <c r="C49" s="66"/>
      <c r="D49" s="66"/>
      <c r="E49" s="67"/>
      <c r="F49" s="68" t="s">
        <v>6</v>
      </c>
      <c r="G49" s="68"/>
      <c r="H49" s="68"/>
      <c r="I49" s="69" t="s">
        <v>7</v>
      </c>
      <c r="J49" s="68"/>
      <c r="K49" s="70"/>
      <c r="L49" s="68" t="s">
        <v>20</v>
      </c>
      <c r="M49" s="68"/>
      <c r="N49" s="68"/>
      <c r="O49" s="68" t="s">
        <v>38</v>
      </c>
      <c r="P49" s="68"/>
      <c r="Q49" s="68"/>
      <c r="R49" s="68" t="s">
        <v>39</v>
      </c>
      <c r="S49" s="68"/>
      <c r="T49" s="68"/>
      <c r="U49" s="128"/>
    </row>
    <row r="50" spans="1:22" ht="15" customHeight="1" x14ac:dyDescent="0.25">
      <c r="A50" s="129" t="s">
        <v>18</v>
      </c>
      <c r="B50" s="129"/>
      <c r="C50" s="129"/>
      <c r="D50" s="129"/>
      <c r="E50" s="129"/>
      <c r="F50" s="91"/>
      <c r="G50" s="92"/>
      <c r="H50" s="48">
        <v>0</v>
      </c>
      <c r="I50" s="93"/>
      <c r="J50" s="93"/>
      <c r="K50" s="49">
        <v>0</v>
      </c>
      <c r="L50" s="94"/>
      <c r="M50" s="93"/>
      <c r="N50" s="48">
        <v>0</v>
      </c>
      <c r="O50" s="94"/>
      <c r="P50" s="93"/>
      <c r="Q50" s="48">
        <v>0</v>
      </c>
      <c r="R50" s="94"/>
      <c r="S50" s="93"/>
      <c r="T50" s="48">
        <v>0</v>
      </c>
      <c r="U50" s="48">
        <f>H50+K50+N50+Q50+T50</f>
        <v>0</v>
      </c>
    </row>
    <row r="51" spans="1:22" x14ac:dyDescent="0.25">
      <c r="A51" s="32" t="s">
        <v>18</v>
      </c>
      <c r="B51" s="32"/>
      <c r="C51" s="32"/>
      <c r="D51" s="32"/>
      <c r="E51" s="32"/>
      <c r="F51" s="91"/>
      <c r="G51" s="92"/>
      <c r="H51" s="48">
        <v>0</v>
      </c>
      <c r="I51" s="93"/>
      <c r="J51" s="93"/>
      <c r="K51" s="49">
        <v>0</v>
      </c>
      <c r="L51" s="94"/>
      <c r="M51" s="93"/>
      <c r="N51" s="48">
        <v>0</v>
      </c>
      <c r="O51" s="94"/>
      <c r="P51" s="93"/>
      <c r="Q51" s="48">
        <v>0</v>
      </c>
      <c r="R51" s="94"/>
      <c r="S51" s="93"/>
      <c r="T51" s="48">
        <v>0</v>
      </c>
      <c r="U51" s="48">
        <f>H51+K51+N51+Q51+T51</f>
        <v>0</v>
      </c>
    </row>
    <row r="52" spans="1:22" x14ac:dyDescent="0.25">
      <c r="A52" s="59" t="s">
        <v>21</v>
      </c>
      <c r="B52" s="59"/>
      <c r="C52" s="59"/>
      <c r="D52" s="59"/>
      <c r="E52" s="59"/>
      <c r="F52" s="130"/>
      <c r="G52" s="103"/>
      <c r="H52" s="89">
        <f>SUM(H50:H51)</f>
        <v>0</v>
      </c>
      <c r="I52" s="103"/>
      <c r="J52" s="103"/>
      <c r="K52" s="103">
        <f>SUM(K50:K51)</f>
        <v>0</v>
      </c>
      <c r="L52" s="105"/>
      <c r="M52" s="103"/>
      <c r="N52" s="89">
        <f>SUM(N50:N51)</f>
        <v>0</v>
      </c>
      <c r="O52" s="105"/>
      <c r="P52" s="103"/>
      <c r="Q52" s="89">
        <f>SUM(Q50:Q51)</f>
        <v>0</v>
      </c>
      <c r="R52" s="105"/>
      <c r="S52" s="103"/>
      <c r="T52" s="89">
        <f>SUM(T50:T51)</f>
        <v>0</v>
      </c>
      <c r="U52" s="89">
        <f>H52+K52+N52+Q52+T52</f>
        <v>0</v>
      </c>
    </row>
    <row r="53" spans="1:22" x14ac:dyDescent="0.25">
      <c r="A53" s="66" t="s">
        <v>26</v>
      </c>
      <c r="B53" s="66"/>
      <c r="C53" s="66"/>
      <c r="D53" s="66"/>
      <c r="E53" s="67"/>
      <c r="F53" s="68" t="s">
        <v>6</v>
      </c>
      <c r="G53" s="68"/>
      <c r="H53" s="68"/>
      <c r="I53" s="69" t="s">
        <v>7</v>
      </c>
      <c r="J53" s="68"/>
      <c r="K53" s="70"/>
      <c r="L53" s="68" t="s">
        <v>20</v>
      </c>
      <c r="M53" s="68"/>
      <c r="N53" s="68"/>
      <c r="O53" s="68" t="s">
        <v>38</v>
      </c>
      <c r="P53" s="68"/>
      <c r="Q53" s="68"/>
      <c r="R53" s="68" t="s">
        <v>39</v>
      </c>
      <c r="S53" s="68"/>
      <c r="T53" s="68"/>
      <c r="U53" s="128"/>
    </row>
    <row r="54" spans="1:22" ht="15" customHeight="1" x14ac:dyDescent="0.25">
      <c r="A54" s="129" t="s">
        <v>18</v>
      </c>
      <c r="B54" s="129"/>
      <c r="C54" s="129"/>
      <c r="D54" s="129"/>
      <c r="E54" s="129"/>
      <c r="F54" s="91"/>
      <c r="G54" s="92"/>
      <c r="H54" s="48">
        <v>0</v>
      </c>
      <c r="I54" s="93"/>
      <c r="J54" s="93"/>
      <c r="K54" s="49">
        <v>0</v>
      </c>
      <c r="L54" s="94"/>
      <c r="M54" s="93"/>
      <c r="N54" s="48">
        <v>0</v>
      </c>
      <c r="O54" s="94"/>
      <c r="P54" s="93"/>
      <c r="Q54" s="48">
        <v>0</v>
      </c>
      <c r="R54" s="94"/>
      <c r="S54" s="93"/>
      <c r="T54" s="48">
        <v>0</v>
      </c>
      <c r="U54" s="48">
        <f>H54+K54+N54+Q54+T54</f>
        <v>0</v>
      </c>
    </row>
    <row r="55" spans="1:22" x14ac:dyDescent="0.25">
      <c r="A55" s="32" t="s">
        <v>18</v>
      </c>
      <c r="B55" s="32"/>
      <c r="C55" s="32"/>
      <c r="D55" s="32"/>
      <c r="E55" s="32"/>
      <c r="F55" s="91"/>
      <c r="G55" s="92"/>
      <c r="H55" s="48">
        <v>0</v>
      </c>
      <c r="I55" s="93"/>
      <c r="J55" s="93"/>
      <c r="K55" s="49">
        <v>0</v>
      </c>
      <c r="L55" s="94"/>
      <c r="M55" s="93"/>
      <c r="N55" s="48">
        <v>0</v>
      </c>
      <c r="O55" s="94"/>
      <c r="P55" s="93"/>
      <c r="Q55" s="48">
        <v>0</v>
      </c>
      <c r="R55" s="94"/>
      <c r="S55" s="93"/>
      <c r="T55" s="48">
        <v>0</v>
      </c>
      <c r="U55" s="48">
        <f>H55+K55+N55+Q55+T55</f>
        <v>0</v>
      </c>
    </row>
    <row r="56" spans="1:22" x14ac:dyDescent="0.25">
      <c r="A56" s="59" t="s">
        <v>27</v>
      </c>
      <c r="B56" s="59"/>
      <c r="C56" s="59"/>
      <c r="D56" s="59"/>
      <c r="E56" s="59"/>
      <c r="F56" s="101"/>
      <c r="G56" s="103"/>
      <c r="H56" s="89">
        <f>SUM(H54:H55)</f>
        <v>0</v>
      </c>
      <c r="I56" s="103"/>
      <c r="J56" s="103"/>
      <c r="K56" s="103">
        <f>SUM(K54:K55)</f>
        <v>0</v>
      </c>
      <c r="L56" s="105"/>
      <c r="M56" s="103"/>
      <c r="N56" s="89">
        <f>SUM(N54:N55)</f>
        <v>0</v>
      </c>
      <c r="O56" s="105"/>
      <c r="P56" s="103"/>
      <c r="Q56" s="89">
        <f>SUM(Q54:Q55)</f>
        <v>0</v>
      </c>
      <c r="R56" s="105"/>
      <c r="S56" s="103"/>
      <c r="T56" s="89">
        <f>SUM(T54:T55)</f>
        <v>0</v>
      </c>
      <c r="U56" s="89">
        <f>H56+K56+N56+Q56+T56</f>
        <v>0</v>
      </c>
    </row>
    <row r="57" spans="1:22" x14ac:dyDescent="0.25">
      <c r="A57" s="131" t="s">
        <v>18</v>
      </c>
      <c r="B57" s="131"/>
      <c r="C57" s="131"/>
      <c r="D57" s="131"/>
      <c r="E57" s="131"/>
      <c r="F57" s="132" t="s">
        <v>6</v>
      </c>
      <c r="G57" s="133"/>
      <c r="H57" s="133"/>
      <c r="I57" s="133" t="s">
        <v>7</v>
      </c>
      <c r="J57" s="132"/>
      <c r="K57" s="134"/>
      <c r="L57" s="132" t="s">
        <v>20</v>
      </c>
      <c r="M57" s="132"/>
      <c r="N57" s="132"/>
      <c r="O57" s="132" t="s">
        <v>38</v>
      </c>
      <c r="P57" s="132"/>
      <c r="Q57" s="132"/>
      <c r="R57" s="70" t="s">
        <v>39</v>
      </c>
      <c r="S57" s="135"/>
      <c r="T57" s="69"/>
      <c r="U57" s="128"/>
      <c r="V57" s="2"/>
    </row>
    <row r="58" spans="1:22" x14ac:dyDescent="0.25">
      <c r="A58" s="136" t="s">
        <v>33</v>
      </c>
      <c r="B58" s="136"/>
      <c r="C58" s="136"/>
      <c r="D58" s="136"/>
      <c r="E58" s="136"/>
      <c r="F58" s="137"/>
      <c r="G58" s="138"/>
      <c r="H58" s="139">
        <f>H33+H40+G48+H52+H56</f>
        <v>0</v>
      </c>
      <c r="I58" s="140"/>
      <c r="J58" s="140"/>
      <c r="K58" s="139">
        <f>K33+K40+J48+K52+K56</f>
        <v>0</v>
      </c>
      <c r="L58" s="141"/>
      <c r="M58" s="140"/>
      <c r="N58" s="139">
        <f>N33+N40+M48+N52+N56</f>
        <v>0</v>
      </c>
      <c r="O58" s="141"/>
      <c r="P58" s="140"/>
      <c r="Q58" s="139">
        <f>Q33+Q40+P48+Q52+Q56</f>
        <v>0</v>
      </c>
      <c r="R58" s="141"/>
      <c r="S58" s="140"/>
      <c r="T58" s="139">
        <f>T33+T40+S48+T52+T56</f>
        <v>0</v>
      </c>
      <c r="U58" s="139">
        <f t="shared" ref="U58:U64" si="2">H58+K58+N58+Q58+T58</f>
        <v>0</v>
      </c>
      <c r="V58" s="2"/>
    </row>
    <row r="59" spans="1:22" x14ac:dyDescent="0.25">
      <c r="A59" s="142" t="s">
        <v>34</v>
      </c>
      <c r="B59" s="142"/>
      <c r="C59" s="142"/>
      <c r="D59" s="142"/>
      <c r="E59" s="142"/>
      <c r="F59" s="143"/>
      <c r="G59" s="144"/>
      <c r="H59" s="145">
        <f>-H39</f>
        <v>0</v>
      </c>
      <c r="I59" s="146"/>
      <c r="J59" s="146"/>
      <c r="K59" s="145">
        <f>-K39</f>
        <v>0</v>
      </c>
      <c r="L59" s="147"/>
      <c r="M59" s="146"/>
      <c r="N59" s="145">
        <f>-N39</f>
        <v>0</v>
      </c>
      <c r="O59" s="147"/>
      <c r="P59" s="146"/>
      <c r="Q59" s="145">
        <f>-Q39</f>
        <v>0</v>
      </c>
      <c r="R59" s="147"/>
      <c r="S59" s="146"/>
      <c r="T59" s="145">
        <f>-T39</f>
        <v>0</v>
      </c>
      <c r="U59" s="145">
        <f t="shared" si="2"/>
        <v>0</v>
      </c>
      <c r="V59" s="2"/>
    </row>
    <row r="60" spans="1:22" x14ac:dyDescent="0.25">
      <c r="A60" s="148" t="s">
        <v>52</v>
      </c>
      <c r="B60" s="149"/>
      <c r="C60" s="149"/>
      <c r="D60" s="149"/>
      <c r="E60" s="150"/>
      <c r="F60" s="143"/>
      <c r="G60" s="144"/>
      <c r="H60" s="145">
        <f>-H52+-H56</f>
        <v>0</v>
      </c>
      <c r="I60" s="146"/>
      <c r="J60" s="146"/>
      <c r="K60" s="145">
        <f>-K52+-K56</f>
        <v>0</v>
      </c>
      <c r="L60" s="147"/>
      <c r="M60" s="146"/>
      <c r="N60" s="145">
        <f>-N52+-N56</f>
        <v>0</v>
      </c>
      <c r="O60" s="147"/>
      <c r="P60" s="146"/>
      <c r="Q60" s="145">
        <f>-Q52+-Q56</f>
        <v>0</v>
      </c>
      <c r="R60" s="147"/>
      <c r="S60" s="146"/>
      <c r="T60" s="145">
        <f>-T52+-T56</f>
        <v>0</v>
      </c>
      <c r="U60" s="145">
        <f t="shared" si="2"/>
        <v>0</v>
      </c>
    </row>
    <row r="61" spans="1:22" x14ac:dyDescent="0.25">
      <c r="A61" s="148" t="s">
        <v>53</v>
      </c>
      <c r="B61" s="149"/>
      <c r="C61" s="149"/>
      <c r="D61" s="149"/>
      <c r="E61" s="150"/>
      <c r="F61" s="151"/>
      <c r="G61" s="152"/>
      <c r="H61" s="153">
        <v>0</v>
      </c>
      <c r="I61" s="154"/>
      <c r="J61" s="154"/>
      <c r="K61" s="153">
        <v>0</v>
      </c>
      <c r="L61" s="154"/>
      <c r="M61" s="154"/>
      <c r="N61" s="153">
        <v>0</v>
      </c>
      <c r="O61" s="154"/>
      <c r="P61" s="154"/>
      <c r="Q61" s="153">
        <v>0</v>
      </c>
      <c r="R61" s="154"/>
      <c r="S61" s="154"/>
      <c r="T61" s="153">
        <v>0</v>
      </c>
      <c r="U61" s="145">
        <f t="shared" si="2"/>
        <v>0</v>
      </c>
    </row>
    <row r="62" spans="1:22" ht="15" customHeight="1" x14ac:dyDescent="0.25">
      <c r="A62" s="155" t="s">
        <v>31</v>
      </c>
      <c r="B62" s="155"/>
      <c r="C62" s="155"/>
      <c r="D62" s="155"/>
      <c r="E62" s="155"/>
      <c r="F62" s="156"/>
      <c r="G62" s="157"/>
      <c r="H62" s="158">
        <f>SUM(H58:H61)</f>
        <v>0</v>
      </c>
      <c r="I62" s="159"/>
      <c r="J62" s="159"/>
      <c r="K62" s="158">
        <f>SUM(K58:K61)</f>
        <v>0</v>
      </c>
      <c r="L62" s="159"/>
      <c r="M62" s="159"/>
      <c r="N62" s="158">
        <f>SUM(N58:N61)</f>
        <v>0</v>
      </c>
      <c r="O62" s="159"/>
      <c r="P62" s="159"/>
      <c r="Q62" s="158">
        <f>SUM(Q58:Q61)</f>
        <v>0</v>
      </c>
      <c r="R62" s="159"/>
      <c r="S62" s="159"/>
      <c r="T62" s="158">
        <f>SUM(T58:T61)</f>
        <v>0</v>
      </c>
      <c r="U62" s="145">
        <f t="shared" si="2"/>
        <v>0</v>
      </c>
    </row>
    <row r="63" spans="1:22" s="1" customFormat="1" ht="15" customHeight="1" x14ac:dyDescent="0.25">
      <c r="A63" s="160" t="s">
        <v>60</v>
      </c>
      <c r="B63" s="161"/>
      <c r="C63" s="161"/>
      <c r="D63" s="161"/>
      <c r="E63" s="162"/>
      <c r="F63" s="163"/>
      <c r="G63" s="164"/>
      <c r="H63" s="165">
        <f>ROUND(H62*0.535,0)</f>
        <v>0</v>
      </c>
      <c r="I63" s="166"/>
      <c r="J63" s="166"/>
      <c r="K63" s="165">
        <f>ROUND(K62*0.535,0)</f>
        <v>0</v>
      </c>
      <c r="L63" s="167"/>
      <c r="M63" s="166"/>
      <c r="N63" s="165">
        <f>ROUND(N62*0.535,0)</f>
        <v>0</v>
      </c>
      <c r="O63" s="167"/>
      <c r="P63" s="166"/>
      <c r="Q63" s="165">
        <f>ROUND(Q62*0.535,0)</f>
        <v>0</v>
      </c>
      <c r="R63" s="167"/>
      <c r="S63" s="166"/>
      <c r="T63" s="165">
        <f>ROUND(T62*0.535,0)</f>
        <v>0</v>
      </c>
      <c r="U63" s="168">
        <f t="shared" si="2"/>
        <v>0</v>
      </c>
    </row>
    <row r="64" spans="1:22" x14ac:dyDescent="0.25">
      <c r="A64" s="59" t="s">
        <v>17</v>
      </c>
      <c r="B64" s="59"/>
      <c r="C64" s="59"/>
      <c r="D64" s="59"/>
      <c r="E64" s="59"/>
      <c r="F64" s="169"/>
      <c r="G64" s="170" t="s">
        <v>18</v>
      </c>
      <c r="H64" s="62">
        <f>H58+H63</f>
        <v>0</v>
      </c>
      <c r="I64" s="103"/>
      <c r="J64" s="65" t="s">
        <v>18</v>
      </c>
      <c r="K64" s="62">
        <f>K58+K63</f>
        <v>0</v>
      </c>
      <c r="L64" s="105"/>
      <c r="M64" s="65"/>
      <c r="N64" s="62">
        <f>N58+N63</f>
        <v>0</v>
      </c>
      <c r="O64" s="105"/>
      <c r="P64" s="65"/>
      <c r="Q64" s="62">
        <f>Q58+Q63</f>
        <v>0</v>
      </c>
      <c r="R64" s="105"/>
      <c r="S64" s="65"/>
      <c r="T64" s="62">
        <f>T58+T63</f>
        <v>0</v>
      </c>
      <c r="U64" s="89">
        <f t="shared" si="2"/>
        <v>0</v>
      </c>
    </row>
    <row r="67" spans="14:17" x14ac:dyDescent="0.25">
      <c r="N67" t="s">
        <v>18</v>
      </c>
      <c r="Q67" t="s">
        <v>18</v>
      </c>
    </row>
  </sheetData>
  <mergeCells count="105">
    <mergeCell ref="A29:E29"/>
    <mergeCell ref="O57:Q57"/>
    <mergeCell ref="A64:E64"/>
    <mergeCell ref="A58:E58"/>
    <mergeCell ref="A59:E59"/>
    <mergeCell ref="A62:E62"/>
    <mergeCell ref="A60:E60"/>
    <mergeCell ref="A61:E61"/>
    <mergeCell ref="A63:E63"/>
    <mergeCell ref="A57:E57"/>
    <mergeCell ref="F57:H57"/>
    <mergeCell ref="I57:K57"/>
    <mergeCell ref="A54:E54"/>
    <mergeCell ref="A55:E55"/>
    <mergeCell ref="A56:E56"/>
    <mergeCell ref="A45:E45"/>
    <mergeCell ref="A46:E46"/>
    <mergeCell ref="A47:E47"/>
    <mergeCell ref="A48:E48"/>
    <mergeCell ref="A49:E49"/>
    <mergeCell ref="I41:K41"/>
    <mergeCell ref="A42:E42"/>
    <mergeCell ref="A43:E43"/>
    <mergeCell ref="A44:E44"/>
    <mergeCell ref="A41:E41"/>
    <mergeCell ref="F41:H41"/>
    <mergeCell ref="L41:N41"/>
    <mergeCell ref="A40:E40"/>
    <mergeCell ref="A30:E30"/>
    <mergeCell ref="A31:E31"/>
    <mergeCell ref="A32:E32"/>
    <mergeCell ref="A33:E33"/>
    <mergeCell ref="A34:E34"/>
    <mergeCell ref="A38:E38"/>
    <mergeCell ref="A39:E39"/>
    <mergeCell ref="A36:E36"/>
    <mergeCell ref="A37:E37"/>
    <mergeCell ref="A15:E15"/>
    <mergeCell ref="A16:E16"/>
    <mergeCell ref="A17:E17"/>
    <mergeCell ref="A18:E18"/>
    <mergeCell ref="A14:E14"/>
    <mergeCell ref="I34:K34"/>
    <mergeCell ref="O34:Q34"/>
    <mergeCell ref="A35:E35"/>
    <mergeCell ref="F34:H34"/>
    <mergeCell ref="L34:N34"/>
    <mergeCell ref="A21:E21"/>
    <mergeCell ref="A22:E22"/>
    <mergeCell ref="A23:E23"/>
    <mergeCell ref="I27:K27"/>
    <mergeCell ref="O27:Q27"/>
    <mergeCell ref="A28:E28"/>
    <mergeCell ref="A26:E26"/>
    <mergeCell ref="A27:E27"/>
    <mergeCell ref="F27:H27"/>
    <mergeCell ref="L27:N27"/>
    <mergeCell ref="A24:E24"/>
    <mergeCell ref="A25:E25"/>
    <mergeCell ref="A19:E19"/>
    <mergeCell ref="A20:E20"/>
    <mergeCell ref="G48:H48"/>
    <mergeCell ref="A53:E53"/>
    <mergeCell ref="F53:H53"/>
    <mergeCell ref="I53:K53"/>
    <mergeCell ref="O53:Q53"/>
    <mergeCell ref="F49:H49"/>
    <mergeCell ref="I49:K49"/>
    <mergeCell ref="O49:Q49"/>
    <mergeCell ref="A50:E50"/>
    <mergeCell ref="A51:E51"/>
    <mergeCell ref="A52:E52"/>
    <mergeCell ref="M48:N48"/>
    <mergeCell ref="L49:N49"/>
    <mergeCell ref="L53:N53"/>
    <mergeCell ref="R27:T27"/>
    <mergeCell ref="R34:T34"/>
    <mergeCell ref="R41:T41"/>
    <mergeCell ref="R49:T49"/>
    <mergeCell ref="R53:T53"/>
    <mergeCell ref="R57:T57"/>
    <mergeCell ref="S48:T48"/>
    <mergeCell ref="P48:Q48"/>
    <mergeCell ref="J48:K48"/>
    <mergeCell ref="O41:Q41"/>
    <mergeCell ref="L57:N57"/>
    <mergeCell ref="A13:E13"/>
    <mergeCell ref="A5:B5"/>
    <mergeCell ref="A6:B6"/>
    <mergeCell ref="A7:B7"/>
    <mergeCell ref="A8:B8"/>
    <mergeCell ref="A1:U4"/>
    <mergeCell ref="C5:U5"/>
    <mergeCell ref="C6:U6"/>
    <mergeCell ref="C7:U7"/>
    <mergeCell ref="C8:U8"/>
    <mergeCell ref="A11:E11"/>
    <mergeCell ref="A12:E12"/>
    <mergeCell ref="A9:E9"/>
    <mergeCell ref="F9:H9"/>
    <mergeCell ref="I9:K9"/>
    <mergeCell ref="O9:Q9"/>
    <mergeCell ref="R9:T9"/>
    <mergeCell ref="L9:N9"/>
    <mergeCell ref="A10:E10"/>
  </mergeCells>
  <printOptions horizontalCentered="1"/>
  <pageMargins left="1" right="1" top="1" bottom="1" header="0.25" footer="0.51180555555555496"/>
  <pageSetup scale="49" firstPageNumber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D2187E-8463-43B0-811F-E54DA156AD74}">
  <dimension ref="A1"/>
  <sheetViews>
    <sheetView workbookViewId="0">
      <selection activeCell="T29" sqref="T29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Sheet2</vt:lpstr>
      <vt:lpstr>Budgeting Info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jpierson@arizona.edu</dc:creator>
  <cp:lastModifiedBy>jpierson</cp:lastModifiedBy>
  <cp:revision>2</cp:revision>
  <cp:lastPrinted>2020-10-13T22:29:11Z</cp:lastPrinted>
  <dcterms:created xsi:type="dcterms:W3CDTF">2016-03-24T23:01:50Z</dcterms:created>
  <dcterms:modified xsi:type="dcterms:W3CDTF">2023-05-17T16:31:16Z</dcterms:modified>
</cp:coreProperties>
</file>